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fileSharing readOnlyRecommended="1"/>
  <workbookPr defaultThemeVersion="166925"/>
  <mc:AlternateContent xmlns:mc="http://schemas.openxmlformats.org/markup-compatibility/2006">
    <mc:Choice Requires="x15">
      <x15ac:absPath xmlns:x15ac="http://schemas.microsoft.com/office/spreadsheetml/2010/11/ac" url="C:\Users\hannah.strother\Desktop\Temp Public Site Documents\"/>
    </mc:Choice>
  </mc:AlternateContent>
  <xr:revisionPtr revIDLastSave="0" documentId="8_{EF0BF489-E78C-4F2C-A9F6-C126A411C34D}" xr6:coauthVersionLast="47" xr6:coauthVersionMax="47" xr10:uidLastSave="{00000000-0000-0000-0000-000000000000}"/>
  <bookViews>
    <workbookView xWindow="760" yWindow="760" windowWidth="25800" windowHeight="9970" tabRatio="599" activeTab="3" xr2:uid="{D0D6F85B-8377-406F-80CD-CA3476E9AC60}"/>
  </bookViews>
  <sheets>
    <sheet name="NSF Services" sheetId="1" r:id="rId1"/>
    <sheet name="Service Coordination Services" sheetId="2" r:id="rId2"/>
    <sheet name="Evaluation" sheetId="3" r:id="rId3"/>
    <sheet name="Vendor Services" sheetId="5" r:id="rId4"/>
  </sheets>
  <definedNames>
    <definedName name="_xlnm._FilterDatabase" localSheetId="0" hidden="1">'NSF Services'!$A$1:$I$144</definedName>
    <definedName name="_xlnm._FilterDatabase" localSheetId="1" hidden="1">'Service Coordination Services'!$A$1:$H$20</definedName>
    <definedName name="_xlnm._FilterDatabase" localSheetId="3" hidden="1">'Vendor Services'!$A$1:$I$165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5" i="5" l="1"/>
  <c r="D46" i="5"/>
  <c r="D47" i="5"/>
  <c r="D48" i="5"/>
  <c r="D49" i="5"/>
  <c r="E49" i="5"/>
  <c r="D76" i="5"/>
  <c r="D77" i="5"/>
  <c r="D78" i="5"/>
  <c r="D79" i="5"/>
  <c r="D110" i="5"/>
  <c r="D111" i="5"/>
  <c r="D112" i="5"/>
  <c r="D113" i="5"/>
  <c r="D50" i="5"/>
  <c r="D44" i="5"/>
  <c r="E44" i="5"/>
  <c r="E142" i="1" l="1"/>
  <c r="D142" i="1"/>
  <c r="E138" i="1" l="1"/>
  <c r="E139" i="1"/>
  <c r="E137" i="1"/>
  <c r="E144" i="1"/>
  <c r="E143" i="1"/>
  <c r="E141" i="1"/>
  <c r="D140" i="1"/>
  <c r="D138" i="1"/>
  <c r="D139" i="1"/>
  <c r="D137" i="1"/>
  <c r="D144" i="1"/>
  <c r="D143" i="1"/>
  <c r="D141" i="1"/>
  <c r="D136" i="1"/>
  <c r="D135" i="1"/>
  <c r="D131" i="1"/>
  <c r="D134" i="1"/>
  <c r="D133" i="1"/>
  <c r="E56" i="1"/>
  <c r="E55" i="1"/>
  <c r="E54" i="1"/>
  <c r="E39" i="1"/>
  <c r="E44" i="1"/>
  <c r="E43" i="1"/>
  <c r="E42" i="1"/>
  <c r="E41" i="1"/>
  <c r="D40" i="1"/>
  <c r="D39" i="1"/>
  <c r="D45" i="1"/>
  <c r="D44" i="1"/>
  <c r="D43" i="1"/>
  <c r="D42" i="1"/>
  <c r="D41" i="1"/>
  <c r="D38" i="1"/>
  <c r="D37" i="1"/>
  <c r="E17" i="1"/>
  <c r="E18" i="1"/>
  <c r="D18" i="1"/>
  <c r="D132" i="1" l="1"/>
  <c r="E107" i="1" l="1"/>
  <c r="E105" i="1"/>
  <c r="E102" i="1"/>
  <c r="E99" i="1"/>
  <c r="E101" i="1"/>
  <c r="E100" i="1"/>
  <c r="E106" i="1"/>
  <c r="D107" i="1"/>
  <c r="D104" i="1"/>
  <c r="D105" i="1"/>
  <c r="D102" i="1"/>
  <c r="D103" i="1"/>
  <c r="D99" i="1"/>
  <c r="D101" i="1"/>
  <c r="D100" i="1"/>
  <c r="D106" i="1"/>
  <c r="D98" i="1"/>
  <c r="D97" i="1"/>
  <c r="D96" i="1"/>
  <c r="D95" i="1"/>
  <c r="D94" i="1"/>
  <c r="D92" i="1"/>
  <c r="E82" i="1"/>
  <c r="E81" i="1"/>
  <c r="E74" i="1"/>
  <c r="E73" i="1"/>
  <c r="D72" i="1"/>
  <c r="D74" i="1"/>
  <c r="D73" i="1"/>
  <c r="D71" i="1"/>
  <c r="D70" i="1"/>
  <c r="D69" i="1"/>
  <c r="D68" i="1"/>
  <c r="D67" i="1"/>
  <c r="D52" i="1"/>
  <c r="D47" i="1"/>
  <c r="D48" i="1"/>
  <c r="D46" i="1"/>
  <c r="E34" i="1"/>
  <c r="E33" i="1"/>
  <c r="E31" i="1"/>
  <c r="E28" i="1"/>
  <c r="E29" i="1"/>
  <c r="E30" i="1"/>
  <c r="D32" i="1"/>
  <c r="D35" i="1"/>
  <c r="D34" i="1"/>
  <c r="D33" i="1"/>
  <c r="D31" i="1"/>
  <c r="D28" i="1"/>
  <c r="D29" i="1"/>
  <c r="D30" i="1"/>
  <c r="D27" i="1"/>
  <c r="D26" i="1"/>
  <c r="D25" i="1"/>
  <c r="D24" i="1"/>
  <c r="D23" i="1"/>
  <c r="D20" i="1" l="1"/>
  <c r="D22" i="1"/>
  <c r="D21" i="1"/>
  <c r="D19" i="1"/>
  <c r="E15" i="1"/>
  <c r="E10" i="1"/>
  <c r="E14" i="1"/>
  <c r="E11" i="1"/>
  <c r="E13" i="1"/>
  <c r="E12" i="1"/>
  <c r="D16" i="1"/>
  <c r="D53" i="1"/>
  <c r="D80" i="1"/>
  <c r="D79" i="1" l="1"/>
  <c r="D78" i="1"/>
  <c r="D4" i="1"/>
  <c r="D77" i="1"/>
  <c r="D7" i="1"/>
  <c r="D76" i="1"/>
  <c r="D6" i="1"/>
  <c r="D5" i="1"/>
  <c r="D75" i="1"/>
  <c r="D10" i="1" l="1"/>
  <c r="D11" i="1"/>
  <c r="D56" i="1"/>
  <c r="D55" i="1"/>
  <c r="D54" i="1"/>
  <c r="D13" i="1"/>
  <c r="D15" i="1"/>
  <c r="D12" i="1"/>
  <c r="D82" i="1"/>
  <c r="D81" i="1"/>
  <c r="D14" i="1"/>
</calcChain>
</file>

<file path=xl/sharedStrings.xml><?xml version="1.0" encoding="utf-8"?>
<sst xmlns="http://schemas.openxmlformats.org/spreadsheetml/2006/main" count="1346" uniqueCount="140">
  <si>
    <t>Discipline</t>
  </si>
  <si>
    <t>Audiology services</t>
  </si>
  <si>
    <t>Determination of the child's individual amplification, including selecting, fitting, and dispensing appropriate listening and vibrotactile devices, and evaluating the effectiveness of those devices.</t>
  </si>
  <si>
    <t>Family training, counseling, and home visits</t>
  </si>
  <si>
    <t>Health Services</t>
  </si>
  <si>
    <t>Medical Services</t>
  </si>
  <si>
    <t>Nursing Services</t>
  </si>
  <si>
    <t>The administration of medications, treatments, and regimens prescribed by a licensed physician.</t>
  </si>
  <si>
    <t>Nutrition services</t>
  </si>
  <si>
    <t>Making referrals to appropriate community resources to carry out nutrition goals.</t>
  </si>
  <si>
    <t>Occupational therapy</t>
  </si>
  <si>
    <t>Prevention or minimization of the impact of initial or future impairment, delay in development, or loss of functional ability.</t>
  </si>
  <si>
    <t>Physical therapy</t>
  </si>
  <si>
    <t>Providing individual and group services or treatment to prevent, alleviate, or compensate for, movement dysfunction and related functional problems.</t>
  </si>
  <si>
    <t>Psychological services</t>
  </si>
  <si>
    <t>Planning and managing a program of psychological services, including psychological counseling for children and parents, family counseling, consultation on child development, parent training, and education programs.</t>
  </si>
  <si>
    <t>Sign language and cued language services</t>
  </si>
  <si>
    <t>Identifying, mobilizing, and coordinating community resources and services to enable the infant or toddler with a disability and the family to receive maximum benefit from early intervention services.</t>
  </si>
  <si>
    <t>Social work services</t>
  </si>
  <si>
    <t>Special instruction</t>
  </si>
  <si>
    <t>Working with the infant or toddler with a disability to enhance the child's development.</t>
  </si>
  <si>
    <t>Speech-language pathology services</t>
  </si>
  <si>
    <t>Provision of services for the habilitation, rehabilitation, or prevention of communication or language disorders and delays in development of communication skills.</t>
  </si>
  <si>
    <t>Vision services</t>
  </si>
  <si>
    <t>Communication skills training, orientation and mobility training for all environments, visual training, and additional training necessary to activate visual motor abilities.</t>
  </si>
  <si>
    <t>Audiologist</t>
  </si>
  <si>
    <t>Part C Billable Activities</t>
  </si>
  <si>
    <t>Speech Language Pathologist</t>
  </si>
  <si>
    <t>Discipline 
Rate</t>
  </si>
  <si>
    <t>Developmental Specialist</t>
  </si>
  <si>
    <t>Optometrist</t>
  </si>
  <si>
    <t>Training or technical assistance for an infant or toddler with a disability or, if appropriate that child's family.</t>
  </si>
  <si>
    <t>Occupational Therapist</t>
  </si>
  <si>
    <t>minutes</t>
  </si>
  <si>
    <t>Physical Therapist</t>
  </si>
  <si>
    <t>Rehab Technology Specialist</t>
  </si>
  <si>
    <t>Social Worker</t>
  </si>
  <si>
    <t>Psychologist</t>
  </si>
  <si>
    <t>Consultation by physicians with other service providers concerning the special health care needs of infants and toddlers with disabilities that will need to be addressed in the course of providing other early intervention services.</t>
  </si>
  <si>
    <t>Part C - 17 Deliverable Services</t>
  </si>
  <si>
    <t>Evaluation</t>
  </si>
  <si>
    <t>Initial Evaluation</t>
  </si>
  <si>
    <t>Evaluator</t>
  </si>
  <si>
    <t>episode</t>
  </si>
  <si>
    <t>Nutritionist</t>
  </si>
  <si>
    <t>Discipline 
Telehealth Rate</t>
  </si>
  <si>
    <t>Discipline 
Unit</t>
  </si>
  <si>
    <t>Discipline 
Qty</t>
  </si>
  <si>
    <t>Services provided by a licensed physician for diagnostic or evaluation purposes to determine a child's developmental status and need for early intervention services.</t>
  </si>
  <si>
    <t>IFSP Periodic Review</t>
  </si>
  <si>
    <t>IFSP 6 or 12 month Periodic Review</t>
  </si>
  <si>
    <t>Orientation/Mobility Specialist</t>
  </si>
  <si>
    <t>Ophthalmologist (MD/DO)</t>
  </si>
  <si>
    <t>Selecting, designing, fitting, customizing, adapting, applying, maintaining, repairing, or replacing assistive technology devices.</t>
  </si>
  <si>
    <t>Coordinating and using other therapies, interventions, or services with assistive technology devices.</t>
  </si>
  <si>
    <t>Certified Occupational Therapist Assistant</t>
  </si>
  <si>
    <t>Licensed Physical Therapist Assistant</t>
  </si>
  <si>
    <t>Administering psychological and developmental tests and other assessment procedures.</t>
  </si>
  <si>
    <t>Interpreting assessment results.</t>
  </si>
  <si>
    <t>Teaching sign and cued language.</t>
  </si>
  <si>
    <t>Teaching auditory/oral language</t>
  </si>
  <si>
    <t>Providing oral transliteration services (such as amplification), and providing sign and cued language interpretation</t>
  </si>
  <si>
    <t>Certified Sign Language Intepreter</t>
  </si>
  <si>
    <t>Licensed Sign Language Interpreter</t>
  </si>
  <si>
    <t>Training or technical assistance for professionals (including individuals providing education or rehabilitation services) or other individuals who provide services to, or are otherwise substantially involved in the major life functions of, infants and toddlers with disabilities.</t>
  </si>
  <si>
    <t>Obtaining, integrating, and interpreting information about child behavior and child and family conditions related to learning, mental health, and development.</t>
  </si>
  <si>
    <t>Making home visits to evaluate a child's living conditions and patterns of parent-child interaction.</t>
  </si>
  <si>
    <t>Preparing a social or emotional developmental assessment of the infant or toddler within the family context.</t>
  </si>
  <si>
    <t>Providing individual and family-group counseling with parents and other family members, and appropriate social skill-building activities with the infant or toddler and parents.</t>
  </si>
  <si>
    <t>Working with those problems in the living situation (home, community, and any center where early intervention services are provided) of an infant or toddler with a disability and the family of that child that affect the child's maximum utilization of early intervention services.</t>
  </si>
  <si>
    <t>The design of learning environments and activities that promote the infant's or toddler's acquisition of skills in a variety of developmental areas, including cognitive processes and social interaction.</t>
  </si>
  <si>
    <t>Curriculum planning, including the planned interaction of personnel, materials, and time and space, that leads to achieving the outcomes in the IFSP for the infant or toddler with a disability.</t>
  </si>
  <si>
    <t>Providing families with information, skills, and support related to enhancing the skill development of the child.</t>
  </si>
  <si>
    <t>Identification of children with communication or language disorders and delays in development of communication skills, including the diagnosis and appraisal of specific disorders and delays in those skills.</t>
  </si>
  <si>
    <t>Evaluation and assessment of visual functioning, including the diagnosis and appraisal of specific visual disorders, delays, and abilities that affect early childhood development.</t>
  </si>
  <si>
    <t xml:space="preserve">Physician </t>
  </si>
  <si>
    <t>Physician</t>
  </si>
  <si>
    <t>Identification of children with auditory impairments, using at-risk criteria and appropriate audiologic screening techniques.</t>
  </si>
  <si>
    <t>Provision of services for prevention of hearing loss.</t>
  </si>
  <si>
    <t>Provision of auditory training, aural rehabilitation, speech reading and listening devices, orientation and training, and other services.</t>
  </si>
  <si>
    <t>Referral for medical and other services necessary for the habilitation or rehabilitation of an infant or toddler with a disability who has an auditory impairment.</t>
  </si>
  <si>
    <t>Referral for medical or other professional services necessary for the habilitation or rehabilitation of visual functioning disorders, or both.</t>
  </si>
  <si>
    <t>Services provided to assist the family of an infant or toddler with a disability in understanding the special needs of the child and enhancing the child's development.</t>
  </si>
  <si>
    <t>Services such as clean intermittent catheterization, tracheostomy care, tube feeding, the changing of dressings or colostomy collection bags, and other health services necessary to enable an otherwise eligible child to benefit from Early Intervention services.</t>
  </si>
  <si>
    <t>The assessment of health status for the purpose of providing nursing care, including the identification of patterns of human response to actual or potential health problems.</t>
  </si>
  <si>
    <t>The provision of nursing care to prevent health problems, restore or improve functioning, and promote optimal health and development.</t>
  </si>
  <si>
    <t>Conducting individual assessments in nutritional history and dietary intake; anthropometric, biochemical, and clinical variables; feeding skills and feeding problems; and food habits and food preferences.</t>
  </si>
  <si>
    <t>Developing and monitoring appropriate plans to address the nutritional needs of children eligible under this part, based on the findings of the individual nutrition assessment.</t>
  </si>
  <si>
    <t>Identification, assessment, and intervention of children birth to age 3.</t>
  </si>
  <si>
    <t>Adaptation of the environment, and selection, design, and fabrication of assistive and orthotic devices to facilitate development and promote the acquisition of functional skills.</t>
  </si>
  <si>
    <t>Screening, evaluation, and assessment of infants and toddlers to identify movement dysfunction.</t>
  </si>
  <si>
    <t>Certified Registered Nurse Practitioner - CRNP</t>
  </si>
  <si>
    <t>Registered Nurse (RN)</t>
  </si>
  <si>
    <t>Determination of the range, nature, and degree of hearing loss and communication functions, by use of audiological 
evaluation procedures.</t>
  </si>
  <si>
    <t>Determination of the range, nature, and degree of hearing loss and communication functions, by use of audiological
 evaluation procedures.</t>
  </si>
  <si>
    <t>Certified Interpreter</t>
  </si>
  <si>
    <t>Foreign Language Services</t>
  </si>
  <si>
    <t>Providing foreign language interpreting for child and/or caregiver</t>
  </si>
  <si>
    <t>The evaluation of the needs for assistive technology of an infant or toddler with a disability, including a functional evaluation of the child in the child's customary environment.</t>
  </si>
  <si>
    <t>Purchasing, leasing, or otherwise providing for the acquisition of assistive technology devices for infants and toddlers with disabilities.</t>
  </si>
  <si>
    <t>Discipline 
In Office Rate</t>
  </si>
  <si>
    <t>Assistive Technology Service</t>
  </si>
  <si>
    <t>American Sign Language Instructor</t>
  </si>
  <si>
    <t>Initial contact with caregiver to discuss Alabama's Early Intervention system.</t>
  </si>
  <si>
    <t>Complete Release of Information for medical documentation if needed.</t>
  </si>
  <si>
    <t>Service Coordination - Intake</t>
  </si>
  <si>
    <t>Review written eligibility reports from evaluators.</t>
  </si>
  <si>
    <t>Discussion of evaluation results that determine if a child is eligible for early intervention services.</t>
  </si>
  <si>
    <t>Complete required procedural safeguards.</t>
  </si>
  <si>
    <t>Service Coordination - Initial IFSP</t>
  </si>
  <si>
    <t>Completing Early Intervention procedural safeguards to allow a child to receive services.</t>
  </si>
  <si>
    <t>Development of the IFSP and the IFSP document.</t>
  </si>
  <si>
    <t>Service Coordination - IFSP Review</t>
  </si>
  <si>
    <t>Service Coordination - Transition Meeting</t>
  </si>
  <si>
    <t>Attending Part B portion of 33-month LEA Referral meeting.</t>
  </si>
  <si>
    <t>Service Coordination - Other activities</t>
  </si>
  <si>
    <t>Attending home visits with service providers to ensure that services are being provided per the IFSP.</t>
  </si>
  <si>
    <t>Service Coordination - Closing case</t>
  </si>
  <si>
    <t>Closing a child's case with Early Intervention through contact with the parent.</t>
  </si>
  <si>
    <t>Service Coordination - Eligibility</t>
  </si>
  <si>
    <t>Coordinate the provision of initial Early Intervention services.</t>
  </si>
  <si>
    <t>Assisting the families in gaining access to early intervention services identified in the IFSP.</t>
  </si>
  <si>
    <t>Facilitating and participating in the review of the IFSP at the six-month,
annual intervals or at parent or team request.</t>
  </si>
  <si>
    <t>Review of progress notes to ensure that all services are being provided per the IFSP including frequency, 
duration, location and that current outcomes are being addressed.</t>
  </si>
  <si>
    <t>Maintaining monthly contact with families to ensure services are being scheduled, provided, and 
sufficient to meet the needs of the infant or toddler.</t>
  </si>
  <si>
    <t>Identifying and coordinating community resources and services to enable the child and family to receive 
maximum benefit from EI services.</t>
  </si>
  <si>
    <t>Service Coordinator</t>
  </si>
  <si>
    <t>Scheduling eligibility evaluation(s) with parent or caregiver and providers.</t>
  </si>
  <si>
    <t>Obtaining medical documentation regarding a qualifying diagnosis prior to eligibility determination.</t>
  </si>
  <si>
    <t>Assisting the family in the transition process by facilitating the 27-month and 33-month transition meetings.</t>
  </si>
  <si>
    <t>Transportation</t>
  </si>
  <si>
    <t>Costs of travel that are necessary to enable a child eligible under this part and the child's family to receive early intervention services.</t>
  </si>
  <si>
    <t>Assistive Technology Device</t>
  </si>
  <si>
    <t>Any item, piece of equipment, or product system, that is used to increase, maintain, or improve the functional capabilites of an infant or toddler with a disability. (Does not include a medical device that is surgically implanted)</t>
  </si>
  <si>
    <t>N/A</t>
  </si>
  <si>
    <t>Notes</t>
  </si>
  <si>
    <t>Redetermination Evaluation</t>
  </si>
  <si>
    <t>Referral for medical or other professional services necessary for the habilitation or rehabilitation of children with communication or language disorders and delays in development of communication skills.</t>
  </si>
  <si>
    <t xml:space="preserve">*Cost Reimbursement with prior approval from Program Director. </t>
  </si>
  <si>
    <t>*Cost Reimbursement for Non-Medicaid families.  
Medicaid families should be reimbursed through Medicaid for travel.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</si>
</sst>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1">
    <xf numFmtId="0" fontId="0" fillId="0" borderId="0" xfId="0"/>
    <xf numFmtId="44" fontId="0" fillId="0" borderId="0" xfId="1" applyFont="1" applyFill="1"/>
    <xf numFmtId="0" fontId="0" fillId="0" borderId="0" xfId="0" applyAlignment="1">
      <alignment horizontal="center"/>
    </xf>
    <xf numFmtId="0" fontId="2" fillId="0" borderId="0" xfId="0" applyFont="1" applyAlignment="1">
      <alignment horizontal="center" vertical="center"/>
    </xf>
    <xf numFmtId="0" fontId="2" fillId="0" borderId="1" xfId="0" applyFont="1" applyBorder="1" applyAlignment="1">
      <alignment horizontal="center" vertical="center"/>
    </xf>
    <xf numFmtId="44" fontId="2" fillId="0" borderId="1" xfId="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4" fillId="0" borderId="0" xfId="0" applyFont="1"/>
    <xf numFmtId="0" fontId="5" fillId="0" borderId="1" xfId="0" applyFont="1" applyBorder="1" applyAlignment="1">
      <alignment horizontal="center" vertical="center"/>
    </xf>
    <xf numFmtId="0" fontId="3" fillId="0" borderId="0" xfId="0" applyFont="1"/>
    <xf numFmtId="9" fontId="0" fillId="0" borderId="0" xfId="2" applyFont="1" applyFill="1"/>
    <xf numFmtId="44" fontId="0" fillId="0" borderId="0" xfId="1" applyFont="1" applyFill="1" applyBorder="1"/>
    <xf numFmtId="0" fontId="4" fillId="0" borderId="0" xfId="0" applyFont="1" applyAlignment="1">
      <alignment horizontal="left" wrapText="1"/>
    </xf>
    <xf numFmtId="0" fontId="4" fillId="0" borderId="0" xfId="0" applyFont="1" applyAlignment="1">
      <alignment vertical="center" wrapText="1"/>
    </xf>
    <xf numFmtId="0" fontId="4" fillId="0" borderId="0" xfId="0" applyFont="1" applyAlignment="1">
      <alignment horizontal="left"/>
    </xf>
    <xf numFmtId="44" fontId="4" fillId="0" borderId="0" xfId="1" applyFont="1" applyFill="1"/>
    <xf numFmtId="0" fontId="0" fillId="0" borderId="0" xfId="0" applyAlignment="1">
      <alignment horizontal="center" wrapText="1"/>
    </xf>
    <xf numFmtId="44" fontId="0" fillId="0" borderId="0" xfId="1" applyFont="1" applyFill="1" applyAlignment="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5E652-F57E-4B57-BB3A-F60D095788A0}">
  <dimension ref="A1:I147"/>
  <sheetViews>
    <sheetView zoomScale="80" zoomScaleNormal="80" workbookViewId="0">
      <pane ySplit="1" topLeftCell="A2" activePane="bottomLeft" state="frozen"/>
      <selection pane="bottomLeft" activeCell="I11" sqref="I11"/>
    </sheetView>
  </sheetViews>
  <sheetFormatPr defaultColWidth="178.81640625" defaultRowHeight="14.5" x14ac:dyDescent="0.35"/>
  <cols>
    <col min="1" max="1" width="45.6328125" style="6" bestFit="1" customWidth="1"/>
    <col min="2" max="2" width="44.81640625" style="6" bestFit="1" customWidth="1"/>
    <col min="3" max="3" width="110" style="9" bestFit="1" customWidth="1"/>
    <col min="4" max="4" width="20" style="1" bestFit="1" customWidth="1"/>
    <col min="5" max="5" width="26.453125" style="1" bestFit="1" customWidth="1"/>
    <col min="6" max="6" width="24" style="1" bestFit="1" customWidth="1"/>
    <col min="7" max="8" width="19.36328125" bestFit="1" customWidth="1"/>
    <col min="9" max="9" width="113.453125" style="10" bestFit="1" customWidth="1"/>
  </cols>
  <sheetData>
    <row r="1" spans="1:9" s="3" customFormat="1" ht="29" x14ac:dyDescent="0.35">
      <c r="A1" s="4" t="s">
        <v>0</v>
      </c>
      <c r="B1" s="4" t="s">
        <v>39</v>
      </c>
      <c r="C1" s="8" t="s">
        <v>26</v>
      </c>
      <c r="D1" s="5" t="s">
        <v>28</v>
      </c>
      <c r="E1" s="5" t="s">
        <v>45</v>
      </c>
      <c r="F1" s="5" t="s">
        <v>100</v>
      </c>
      <c r="G1" s="8" t="s">
        <v>47</v>
      </c>
      <c r="H1" s="8" t="s">
        <v>46</v>
      </c>
      <c r="I1" s="11" t="s">
        <v>135</v>
      </c>
    </row>
    <row r="2" spans="1:9" x14ac:dyDescent="0.35">
      <c r="A2" s="6" t="s">
        <v>102</v>
      </c>
      <c r="B2" s="6" t="s">
        <v>49</v>
      </c>
      <c r="C2" s="9" t="s">
        <v>50</v>
      </c>
      <c r="D2" s="1">
        <v>27.51</v>
      </c>
      <c r="E2" s="1">
        <v>0</v>
      </c>
      <c r="F2" s="1">
        <v>0</v>
      </c>
      <c r="G2">
        <v>15</v>
      </c>
      <c r="H2" t="s">
        <v>33</v>
      </c>
      <c r="I2" s="16"/>
    </row>
    <row r="3" spans="1:9" x14ac:dyDescent="0.35">
      <c r="A3" s="6" t="s">
        <v>102</v>
      </c>
      <c r="B3" s="6" t="s">
        <v>16</v>
      </c>
      <c r="C3" s="9" t="s">
        <v>59</v>
      </c>
      <c r="D3" s="1">
        <v>27.51</v>
      </c>
      <c r="E3" s="1">
        <v>17.68</v>
      </c>
      <c r="F3" s="1">
        <v>0</v>
      </c>
      <c r="G3">
        <v>15</v>
      </c>
      <c r="H3" t="s">
        <v>33</v>
      </c>
    </row>
    <row r="4" spans="1:9" x14ac:dyDescent="0.35">
      <c r="A4" s="6" t="s">
        <v>25</v>
      </c>
      <c r="B4" s="6" t="s">
        <v>101</v>
      </c>
      <c r="C4" s="9" t="s">
        <v>54</v>
      </c>
      <c r="D4" s="1">
        <f>(145/60)*15</f>
        <v>36.25</v>
      </c>
      <c r="E4" s="1">
        <v>0</v>
      </c>
      <c r="F4" s="1">
        <v>0</v>
      </c>
      <c r="G4">
        <v>15</v>
      </c>
      <c r="H4" t="s">
        <v>33</v>
      </c>
    </row>
    <row r="5" spans="1:9" ht="29" x14ac:dyDescent="0.35">
      <c r="A5" s="6" t="s">
        <v>25</v>
      </c>
      <c r="B5" s="6" t="s">
        <v>101</v>
      </c>
      <c r="C5" s="9" t="s">
        <v>98</v>
      </c>
      <c r="D5" s="1">
        <f>(145/60)*15</f>
        <v>36.25</v>
      </c>
      <c r="E5" s="1">
        <v>0</v>
      </c>
      <c r="F5" s="1">
        <v>0</v>
      </c>
      <c r="G5">
        <v>15</v>
      </c>
      <c r="H5" t="s">
        <v>33</v>
      </c>
    </row>
    <row r="6" spans="1:9" ht="29" x14ac:dyDescent="0.35">
      <c r="A6" s="6" t="s">
        <v>25</v>
      </c>
      <c r="B6" s="6" t="s">
        <v>101</v>
      </c>
      <c r="C6" s="9" t="s">
        <v>99</v>
      </c>
      <c r="D6" s="1">
        <f>(145/60)*15</f>
        <v>36.25</v>
      </c>
      <c r="E6" s="1">
        <v>0</v>
      </c>
      <c r="F6" s="1">
        <v>0</v>
      </c>
      <c r="G6">
        <v>15</v>
      </c>
      <c r="H6" t="s">
        <v>33</v>
      </c>
    </row>
    <row r="7" spans="1:9" x14ac:dyDescent="0.35">
      <c r="A7" s="6" t="s">
        <v>25</v>
      </c>
      <c r="B7" s="6" t="s">
        <v>101</v>
      </c>
      <c r="C7" s="9" t="s">
        <v>53</v>
      </c>
      <c r="D7" s="1">
        <f>(145/60)*15</f>
        <v>36.25</v>
      </c>
      <c r="E7" s="1">
        <v>0</v>
      </c>
      <c r="F7" s="1">
        <v>0</v>
      </c>
      <c r="G7">
        <v>15</v>
      </c>
      <c r="H7" t="s">
        <v>33</v>
      </c>
    </row>
    <row r="8" spans="1:9" x14ac:dyDescent="0.35">
      <c r="A8" s="6" t="s">
        <v>25</v>
      </c>
      <c r="B8" s="6" t="s">
        <v>101</v>
      </c>
      <c r="C8" s="9" t="s">
        <v>31</v>
      </c>
      <c r="D8" s="1">
        <v>36.25</v>
      </c>
      <c r="E8" s="1">
        <v>0</v>
      </c>
      <c r="F8" s="1">
        <v>0</v>
      </c>
      <c r="G8">
        <v>15</v>
      </c>
      <c r="H8" t="s">
        <v>33</v>
      </c>
    </row>
    <row r="9" spans="1:9" ht="43.5" x14ac:dyDescent="0.35">
      <c r="A9" s="6" t="s">
        <v>25</v>
      </c>
      <c r="B9" s="6" t="s">
        <v>101</v>
      </c>
      <c r="C9" s="9" t="s">
        <v>64</v>
      </c>
      <c r="D9" s="1">
        <v>36.25</v>
      </c>
      <c r="E9" s="1">
        <v>0</v>
      </c>
      <c r="F9" s="1">
        <v>0</v>
      </c>
      <c r="G9">
        <v>15</v>
      </c>
      <c r="H9" t="s">
        <v>33</v>
      </c>
    </row>
    <row r="10" spans="1:9" x14ac:dyDescent="0.35">
      <c r="A10" s="6" t="s">
        <v>25</v>
      </c>
      <c r="B10" s="6" t="s">
        <v>1</v>
      </c>
      <c r="C10" s="9" t="s">
        <v>78</v>
      </c>
      <c r="D10" s="1">
        <f t="shared" ref="D10:D16" si="0">(145/60)*15</f>
        <v>36.25</v>
      </c>
      <c r="E10" s="1">
        <f t="shared" ref="E10:E15" si="1">(94.5/60)*15</f>
        <v>23.625</v>
      </c>
      <c r="F10" s="1">
        <v>0</v>
      </c>
      <c r="G10">
        <v>15</v>
      </c>
      <c r="H10" t="s">
        <v>33</v>
      </c>
    </row>
    <row r="11" spans="1:9" ht="29" x14ac:dyDescent="0.35">
      <c r="A11" s="6" t="s">
        <v>25</v>
      </c>
      <c r="B11" s="6" t="s">
        <v>1</v>
      </c>
      <c r="C11" s="9" t="s">
        <v>80</v>
      </c>
      <c r="D11" s="1">
        <f t="shared" si="0"/>
        <v>36.25</v>
      </c>
      <c r="E11" s="1">
        <f t="shared" si="1"/>
        <v>23.625</v>
      </c>
      <c r="F11" s="1">
        <v>0</v>
      </c>
      <c r="G11">
        <v>15</v>
      </c>
      <c r="H11" t="s">
        <v>33</v>
      </c>
    </row>
    <row r="12" spans="1:9" x14ac:dyDescent="0.35">
      <c r="A12" s="6" t="s">
        <v>25</v>
      </c>
      <c r="B12" s="6" t="s">
        <v>1</v>
      </c>
      <c r="C12" s="9" t="s">
        <v>77</v>
      </c>
      <c r="D12" s="1">
        <f t="shared" si="0"/>
        <v>36.25</v>
      </c>
      <c r="E12" s="1">
        <f t="shared" si="1"/>
        <v>23.625</v>
      </c>
      <c r="F12" s="1">
        <v>0</v>
      </c>
      <c r="G12">
        <v>15</v>
      </c>
      <c r="H12" t="s">
        <v>33</v>
      </c>
    </row>
    <row r="13" spans="1:9" ht="29" x14ac:dyDescent="0.35">
      <c r="A13" s="6" t="s">
        <v>25</v>
      </c>
      <c r="B13" s="6" t="s">
        <v>1</v>
      </c>
      <c r="C13" s="9" t="s">
        <v>93</v>
      </c>
      <c r="D13" s="1">
        <f t="shared" si="0"/>
        <v>36.25</v>
      </c>
      <c r="E13" s="1">
        <f t="shared" si="1"/>
        <v>23.625</v>
      </c>
      <c r="F13" s="1">
        <v>0</v>
      </c>
      <c r="G13">
        <v>15</v>
      </c>
      <c r="H13" t="s">
        <v>33</v>
      </c>
    </row>
    <row r="14" spans="1:9" ht="29" x14ac:dyDescent="0.35">
      <c r="A14" s="6" t="s">
        <v>25</v>
      </c>
      <c r="B14" s="6" t="s">
        <v>1</v>
      </c>
      <c r="C14" s="9" t="s">
        <v>79</v>
      </c>
      <c r="D14" s="1">
        <f t="shared" si="0"/>
        <v>36.25</v>
      </c>
      <c r="E14" s="1">
        <f t="shared" si="1"/>
        <v>23.625</v>
      </c>
      <c r="F14" s="1">
        <v>0</v>
      </c>
      <c r="G14">
        <v>15</v>
      </c>
      <c r="H14" t="s">
        <v>33</v>
      </c>
    </row>
    <row r="15" spans="1:9" ht="29" x14ac:dyDescent="0.35">
      <c r="A15" s="6" t="s">
        <v>25</v>
      </c>
      <c r="B15" s="6" t="s">
        <v>1</v>
      </c>
      <c r="C15" s="9" t="s">
        <v>2</v>
      </c>
      <c r="D15" s="1">
        <f t="shared" si="0"/>
        <v>36.25</v>
      </c>
      <c r="E15" s="1">
        <f t="shared" si="1"/>
        <v>23.625</v>
      </c>
      <c r="F15" s="1">
        <v>0</v>
      </c>
      <c r="G15">
        <v>15</v>
      </c>
      <c r="H15" t="s">
        <v>33</v>
      </c>
    </row>
    <row r="16" spans="1:9" x14ac:dyDescent="0.35">
      <c r="A16" s="6" t="s">
        <v>25</v>
      </c>
      <c r="B16" s="6" t="s">
        <v>49</v>
      </c>
      <c r="C16" s="9" t="s">
        <v>50</v>
      </c>
      <c r="D16" s="1">
        <f t="shared" si="0"/>
        <v>36.25</v>
      </c>
      <c r="E16" s="1">
        <v>0</v>
      </c>
      <c r="F16" s="1">
        <v>0</v>
      </c>
      <c r="G16">
        <v>15</v>
      </c>
      <c r="H16" t="s">
        <v>33</v>
      </c>
      <c r="I16" s="16"/>
    </row>
    <row r="17" spans="1:9" x14ac:dyDescent="0.35">
      <c r="A17" s="6" t="s">
        <v>25</v>
      </c>
      <c r="B17" s="6" t="s">
        <v>16</v>
      </c>
      <c r="C17" s="9" t="s">
        <v>60</v>
      </c>
      <c r="D17" s="1">
        <v>36.25</v>
      </c>
      <c r="E17" s="1">
        <f>94.5/4</f>
        <v>23.625</v>
      </c>
      <c r="F17" s="1">
        <v>0</v>
      </c>
      <c r="G17">
        <v>15</v>
      </c>
      <c r="H17" t="s">
        <v>33</v>
      </c>
    </row>
    <row r="18" spans="1:9" x14ac:dyDescent="0.35">
      <c r="A18" s="6" t="s">
        <v>95</v>
      </c>
      <c r="B18" s="6" t="s">
        <v>96</v>
      </c>
      <c r="C18" s="9" t="s">
        <v>97</v>
      </c>
      <c r="D18" s="1">
        <f>45/4</f>
        <v>11.25</v>
      </c>
      <c r="E18" s="1">
        <f>34.2/4</f>
        <v>8.5500000000000007</v>
      </c>
      <c r="F18" s="1">
        <v>0</v>
      </c>
      <c r="G18">
        <v>15</v>
      </c>
      <c r="H18" t="s">
        <v>33</v>
      </c>
    </row>
    <row r="19" spans="1:9" x14ac:dyDescent="0.35">
      <c r="A19" s="6" t="s">
        <v>55</v>
      </c>
      <c r="B19" s="6" t="s">
        <v>101</v>
      </c>
      <c r="C19" s="9" t="s">
        <v>31</v>
      </c>
      <c r="D19" s="1">
        <f>44*0.75</f>
        <v>33</v>
      </c>
      <c r="E19" s="1">
        <v>0</v>
      </c>
      <c r="F19" s="1">
        <v>0</v>
      </c>
      <c r="G19">
        <v>15</v>
      </c>
      <c r="H19" t="s">
        <v>33</v>
      </c>
    </row>
    <row r="20" spans="1:9" x14ac:dyDescent="0.35">
      <c r="A20" s="6" t="s">
        <v>55</v>
      </c>
      <c r="B20" s="6" t="s">
        <v>49</v>
      </c>
      <c r="C20" s="9" t="s">
        <v>50</v>
      </c>
      <c r="D20" s="1">
        <f>44*0.75</f>
        <v>33</v>
      </c>
      <c r="E20" s="1">
        <v>0</v>
      </c>
      <c r="F20" s="1">
        <v>0</v>
      </c>
      <c r="G20">
        <v>15</v>
      </c>
      <c r="H20" t="s">
        <v>33</v>
      </c>
      <c r="I20" s="16"/>
    </row>
    <row r="21" spans="1:9" ht="29" x14ac:dyDescent="0.35">
      <c r="A21" s="6" t="s">
        <v>55</v>
      </c>
      <c r="B21" s="6" t="s">
        <v>10</v>
      </c>
      <c r="C21" s="9" t="s">
        <v>89</v>
      </c>
      <c r="D21" s="1">
        <f>44*0.75</f>
        <v>33</v>
      </c>
      <c r="E21" s="1">
        <v>0</v>
      </c>
      <c r="F21" s="1">
        <v>0</v>
      </c>
      <c r="G21">
        <v>15</v>
      </c>
      <c r="H21" t="s">
        <v>33</v>
      </c>
    </row>
    <row r="22" spans="1:9" x14ac:dyDescent="0.35">
      <c r="A22" s="6" t="s">
        <v>55</v>
      </c>
      <c r="B22" s="6" t="s">
        <v>10</v>
      </c>
      <c r="C22" s="9" t="s">
        <v>11</v>
      </c>
      <c r="D22" s="1">
        <f>44*0.75</f>
        <v>33</v>
      </c>
      <c r="E22" s="1">
        <v>0</v>
      </c>
      <c r="F22" s="1">
        <v>0</v>
      </c>
      <c r="G22">
        <v>15</v>
      </c>
      <c r="H22" t="s">
        <v>33</v>
      </c>
    </row>
    <row r="23" spans="1:9" ht="29" x14ac:dyDescent="0.35">
      <c r="A23" s="6" t="s">
        <v>91</v>
      </c>
      <c r="B23" s="6" t="s">
        <v>101</v>
      </c>
      <c r="C23" s="9" t="s">
        <v>98</v>
      </c>
      <c r="D23" s="1">
        <f t="shared" ref="D23:D35" si="2">(349/4)*0.75</f>
        <v>65.4375</v>
      </c>
      <c r="E23" s="1">
        <v>0</v>
      </c>
      <c r="F23" s="1">
        <v>0</v>
      </c>
      <c r="G23">
        <v>15</v>
      </c>
      <c r="H23" t="s">
        <v>33</v>
      </c>
    </row>
    <row r="24" spans="1:9" ht="29" x14ac:dyDescent="0.35">
      <c r="A24" s="6" t="s">
        <v>91</v>
      </c>
      <c r="B24" s="6" t="s">
        <v>101</v>
      </c>
      <c r="C24" s="9" t="s">
        <v>99</v>
      </c>
      <c r="D24" s="1">
        <f t="shared" si="2"/>
        <v>65.4375</v>
      </c>
      <c r="E24" s="1">
        <v>0</v>
      </c>
      <c r="F24" s="1">
        <v>0</v>
      </c>
      <c r="G24">
        <v>15</v>
      </c>
      <c r="H24" t="s">
        <v>33</v>
      </c>
    </row>
    <row r="25" spans="1:9" x14ac:dyDescent="0.35">
      <c r="A25" s="6" t="s">
        <v>91</v>
      </c>
      <c r="B25" s="6" t="s">
        <v>101</v>
      </c>
      <c r="C25" s="9" t="s">
        <v>53</v>
      </c>
      <c r="D25" s="1">
        <f t="shared" si="2"/>
        <v>65.4375</v>
      </c>
      <c r="E25" s="1">
        <v>0</v>
      </c>
      <c r="F25" s="1">
        <v>0</v>
      </c>
      <c r="G25">
        <v>15</v>
      </c>
      <c r="H25" t="s">
        <v>33</v>
      </c>
    </row>
    <row r="26" spans="1:9" x14ac:dyDescent="0.35">
      <c r="A26" s="6" t="s">
        <v>91</v>
      </c>
      <c r="B26" s="6" t="s">
        <v>101</v>
      </c>
      <c r="C26" s="9" t="s">
        <v>31</v>
      </c>
      <c r="D26" s="1">
        <f t="shared" si="2"/>
        <v>65.4375</v>
      </c>
      <c r="E26" s="1">
        <v>0</v>
      </c>
      <c r="F26" s="1">
        <v>0</v>
      </c>
      <c r="G26">
        <v>15</v>
      </c>
      <c r="H26" t="s">
        <v>33</v>
      </c>
    </row>
    <row r="27" spans="1:9" ht="43.5" x14ac:dyDescent="0.35">
      <c r="A27" s="6" t="s">
        <v>91</v>
      </c>
      <c r="B27" s="6" t="s">
        <v>101</v>
      </c>
      <c r="C27" s="9" t="s">
        <v>64</v>
      </c>
      <c r="D27" s="1">
        <f t="shared" si="2"/>
        <v>65.4375</v>
      </c>
      <c r="E27" s="1">
        <v>0</v>
      </c>
      <c r="F27" s="1">
        <v>0</v>
      </c>
      <c r="G27">
        <v>15</v>
      </c>
      <c r="H27" t="s">
        <v>33</v>
      </c>
    </row>
    <row r="28" spans="1:9" x14ac:dyDescent="0.35">
      <c r="A28" s="6" t="s">
        <v>91</v>
      </c>
      <c r="B28" s="6" t="s">
        <v>1</v>
      </c>
      <c r="C28" s="9" t="s">
        <v>78</v>
      </c>
      <c r="D28" s="14">
        <f t="shared" si="2"/>
        <v>65.4375</v>
      </c>
      <c r="E28" s="1">
        <f>(233.52/4)*0.75</f>
        <v>43.785000000000004</v>
      </c>
      <c r="F28" s="1">
        <v>0</v>
      </c>
      <c r="G28">
        <v>15</v>
      </c>
      <c r="H28" t="s">
        <v>33</v>
      </c>
    </row>
    <row r="29" spans="1:9" ht="29" x14ac:dyDescent="0.35">
      <c r="A29" s="6" t="s">
        <v>91</v>
      </c>
      <c r="B29" s="6" t="s">
        <v>1</v>
      </c>
      <c r="C29" s="9" t="s">
        <v>80</v>
      </c>
      <c r="D29" s="14">
        <f t="shared" si="2"/>
        <v>65.4375</v>
      </c>
      <c r="E29" s="1">
        <f>(233.52/4)*0.75</f>
        <v>43.785000000000004</v>
      </c>
      <c r="F29" s="1">
        <v>0</v>
      </c>
      <c r="G29">
        <v>15</v>
      </c>
      <c r="H29" t="s">
        <v>33</v>
      </c>
    </row>
    <row r="30" spans="1:9" x14ac:dyDescent="0.35">
      <c r="A30" s="6" t="s">
        <v>91</v>
      </c>
      <c r="B30" s="6" t="s">
        <v>1</v>
      </c>
      <c r="C30" s="9" t="s">
        <v>77</v>
      </c>
      <c r="D30" s="14">
        <f t="shared" si="2"/>
        <v>65.4375</v>
      </c>
      <c r="E30" s="1">
        <f>(233.52/4)*0.75</f>
        <v>43.785000000000004</v>
      </c>
      <c r="F30" s="1">
        <v>0</v>
      </c>
      <c r="G30">
        <v>15</v>
      </c>
      <c r="H30" t="s">
        <v>33</v>
      </c>
    </row>
    <row r="31" spans="1:9" ht="29" x14ac:dyDescent="0.35">
      <c r="A31" s="6" t="s">
        <v>91</v>
      </c>
      <c r="B31" s="6" t="s">
        <v>4</v>
      </c>
      <c r="C31" s="9" t="s">
        <v>38</v>
      </c>
      <c r="D31" s="14">
        <f t="shared" si="2"/>
        <v>65.4375</v>
      </c>
      <c r="E31" s="1">
        <f>(233.52/4)*0.75</f>
        <v>43.785000000000004</v>
      </c>
      <c r="F31" s="1">
        <v>0</v>
      </c>
      <c r="G31">
        <v>15</v>
      </c>
      <c r="H31" t="s">
        <v>33</v>
      </c>
    </row>
    <row r="32" spans="1:9" x14ac:dyDescent="0.35">
      <c r="A32" s="6" t="s">
        <v>91</v>
      </c>
      <c r="B32" s="6" t="s">
        <v>49</v>
      </c>
      <c r="C32" s="9" t="s">
        <v>50</v>
      </c>
      <c r="D32" s="14">
        <f t="shared" si="2"/>
        <v>65.4375</v>
      </c>
      <c r="E32" s="1">
        <v>0</v>
      </c>
      <c r="F32" s="1">
        <v>0</v>
      </c>
      <c r="G32">
        <v>15</v>
      </c>
      <c r="H32" t="s">
        <v>33</v>
      </c>
      <c r="I32" s="16"/>
    </row>
    <row r="33" spans="1:9" ht="29" x14ac:dyDescent="0.35">
      <c r="A33" s="6" t="s">
        <v>91</v>
      </c>
      <c r="B33" s="6" t="s">
        <v>6</v>
      </c>
      <c r="C33" s="9" t="s">
        <v>84</v>
      </c>
      <c r="D33" s="14">
        <f t="shared" si="2"/>
        <v>65.4375</v>
      </c>
      <c r="E33" s="1">
        <f>(233.52/4)*0.75</f>
        <v>43.785000000000004</v>
      </c>
      <c r="F33" s="1">
        <v>0</v>
      </c>
      <c r="G33">
        <v>15</v>
      </c>
      <c r="H33" t="s">
        <v>33</v>
      </c>
    </row>
    <row r="34" spans="1:9" ht="29" x14ac:dyDescent="0.35">
      <c r="A34" s="6" t="s">
        <v>91</v>
      </c>
      <c r="B34" s="6" t="s">
        <v>6</v>
      </c>
      <c r="C34" s="9" t="s">
        <v>85</v>
      </c>
      <c r="D34" s="14">
        <f t="shared" si="2"/>
        <v>65.4375</v>
      </c>
      <c r="E34" s="1">
        <f>(233.52/4)*0.75</f>
        <v>43.785000000000004</v>
      </c>
      <c r="F34" s="1">
        <v>0</v>
      </c>
      <c r="G34">
        <v>15</v>
      </c>
      <c r="H34" t="s">
        <v>33</v>
      </c>
    </row>
    <row r="35" spans="1:9" x14ac:dyDescent="0.35">
      <c r="A35" s="6" t="s">
        <v>91</v>
      </c>
      <c r="B35" s="6" t="s">
        <v>6</v>
      </c>
      <c r="C35" s="9" t="s">
        <v>7</v>
      </c>
      <c r="D35" s="14">
        <f t="shared" si="2"/>
        <v>65.4375</v>
      </c>
      <c r="E35" s="1">
        <v>0</v>
      </c>
      <c r="F35" s="1">
        <v>0</v>
      </c>
      <c r="G35">
        <v>15</v>
      </c>
      <c r="H35" t="s">
        <v>33</v>
      </c>
    </row>
    <row r="36" spans="1:9" x14ac:dyDescent="0.35">
      <c r="A36" s="6" t="s">
        <v>62</v>
      </c>
      <c r="B36" s="6" t="s">
        <v>16</v>
      </c>
      <c r="C36" s="9" t="s">
        <v>61</v>
      </c>
      <c r="D36" s="1">
        <v>17.84</v>
      </c>
      <c r="E36" s="1">
        <v>16.25</v>
      </c>
      <c r="F36" s="1">
        <v>0</v>
      </c>
      <c r="G36">
        <v>15</v>
      </c>
      <c r="H36" t="s">
        <v>33</v>
      </c>
    </row>
    <row r="37" spans="1:9" x14ac:dyDescent="0.35">
      <c r="A37" s="6" t="s">
        <v>29</v>
      </c>
      <c r="B37" s="6" t="s">
        <v>101</v>
      </c>
      <c r="C37" s="9" t="s">
        <v>54</v>
      </c>
      <c r="D37" s="1">
        <f t="shared" ref="D37:D45" si="3">126.5/4</f>
        <v>31.625</v>
      </c>
      <c r="E37" s="1">
        <v>0</v>
      </c>
      <c r="F37" s="1">
        <v>0</v>
      </c>
      <c r="G37">
        <v>15</v>
      </c>
      <c r="H37" t="s">
        <v>33</v>
      </c>
    </row>
    <row r="38" spans="1:9" x14ac:dyDescent="0.35">
      <c r="A38" s="6" t="s">
        <v>29</v>
      </c>
      <c r="B38" s="6" t="s">
        <v>101</v>
      </c>
      <c r="C38" s="9" t="s">
        <v>31</v>
      </c>
      <c r="D38" s="1">
        <f t="shared" si="3"/>
        <v>31.625</v>
      </c>
      <c r="E38" s="1">
        <v>0</v>
      </c>
      <c r="F38" s="1">
        <v>0</v>
      </c>
      <c r="G38">
        <v>15</v>
      </c>
      <c r="H38" t="s">
        <v>33</v>
      </c>
    </row>
    <row r="39" spans="1:9" ht="29" x14ac:dyDescent="0.35">
      <c r="A39" s="6" t="s">
        <v>29</v>
      </c>
      <c r="B39" s="6" t="s">
        <v>3</v>
      </c>
      <c r="C39" s="9" t="s">
        <v>82</v>
      </c>
      <c r="D39" s="1">
        <f t="shared" si="3"/>
        <v>31.625</v>
      </c>
      <c r="E39" s="1">
        <f>82/4</f>
        <v>20.5</v>
      </c>
      <c r="F39" s="1">
        <v>0</v>
      </c>
      <c r="G39">
        <v>15</v>
      </c>
      <c r="H39" t="s">
        <v>33</v>
      </c>
    </row>
    <row r="40" spans="1:9" x14ac:dyDescent="0.35">
      <c r="A40" s="6" t="s">
        <v>29</v>
      </c>
      <c r="B40" s="6" t="s">
        <v>49</v>
      </c>
      <c r="C40" s="9" t="s">
        <v>50</v>
      </c>
      <c r="D40" s="1">
        <f t="shared" si="3"/>
        <v>31.625</v>
      </c>
      <c r="E40" s="1">
        <v>0</v>
      </c>
      <c r="F40" s="1">
        <v>0</v>
      </c>
      <c r="G40">
        <v>15</v>
      </c>
      <c r="H40" t="s">
        <v>33</v>
      </c>
      <c r="I40" s="16"/>
    </row>
    <row r="41" spans="1:9" ht="29" x14ac:dyDescent="0.35">
      <c r="A41" s="6" t="s">
        <v>29</v>
      </c>
      <c r="B41" s="6" t="s">
        <v>19</v>
      </c>
      <c r="C41" s="9" t="s">
        <v>70</v>
      </c>
      <c r="D41" s="1">
        <f t="shared" si="3"/>
        <v>31.625</v>
      </c>
      <c r="E41" s="1">
        <f>82/4</f>
        <v>20.5</v>
      </c>
      <c r="F41" s="1">
        <v>0</v>
      </c>
      <c r="G41">
        <v>15</v>
      </c>
      <c r="H41" t="s">
        <v>33</v>
      </c>
    </row>
    <row r="42" spans="1:9" ht="29" x14ac:dyDescent="0.35">
      <c r="A42" s="6" t="s">
        <v>29</v>
      </c>
      <c r="B42" s="6" t="s">
        <v>19</v>
      </c>
      <c r="C42" s="9" t="s">
        <v>71</v>
      </c>
      <c r="D42" s="1">
        <f t="shared" si="3"/>
        <v>31.625</v>
      </c>
      <c r="E42" s="1">
        <f>82/4</f>
        <v>20.5</v>
      </c>
      <c r="F42" s="1">
        <v>0</v>
      </c>
      <c r="G42">
        <v>15</v>
      </c>
      <c r="H42" t="s">
        <v>33</v>
      </c>
    </row>
    <row r="43" spans="1:9" x14ac:dyDescent="0.35">
      <c r="A43" s="6" t="s">
        <v>29</v>
      </c>
      <c r="B43" s="6" t="s">
        <v>19</v>
      </c>
      <c r="C43" s="9" t="s">
        <v>72</v>
      </c>
      <c r="D43" s="1">
        <f t="shared" si="3"/>
        <v>31.625</v>
      </c>
      <c r="E43" s="1">
        <f>82/4</f>
        <v>20.5</v>
      </c>
      <c r="F43" s="1">
        <v>0</v>
      </c>
      <c r="G43">
        <v>15</v>
      </c>
      <c r="H43" t="s">
        <v>33</v>
      </c>
    </row>
    <row r="44" spans="1:9" x14ac:dyDescent="0.35">
      <c r="A44" s="6" t="s">
        <v>29</v>
      </c>
      <c r="B44" s="6" t="s">
        <v>19</v>
      </c>
      <c r="C44" s="9" t="s">
        <v>20</v>
      </c>
      <c r="D44" s="1">
        <f t="shared" si="3"/>
        <v>31.625</v>
      </c>
      <c r="E44" s="1">
        <f>82/4</f>
        <v>20.5</v>
      </c>
      <c r="F44" s="1">
        <v>0</v>
      </c>
      <c r="G44">
        <v>15</v>
      </c>
      <c r="H44" t="s">
        <v>33</v>
      </c>
    </row>
    <row r="45" spans="1:9" ht="29" x14ac:dyDescent="0.35">
      <c r="A45" s="6" t="s">
        <v>29</v>
      </c>
      <c r="B45" s="6" t="s">
        <v>23</v>
      </c>
      <c r="C45" s="9" t="s">
        <v>24</v>
      </c>
      <c r="D45" s="1">
        <f t="shared" si="3"/>
        <v>31.625</v>
      </c>
      <c r="E45" s="1">
        <v>0</v>
      </c>
      <c r="F45" s="18">
        <v>0</v>
      </c>
      <c r="G45">
        <v>15</v>
      </c>
      <c r="H45" t="s">
        <v>33</v>
      </c>
    </row>
    <row r="46" spans="1:9" x14ac:dyDescent="0.35">
      <c r="A46" s="6" t="s">
        <v>56</v>
      </c>
      <c r="B46" s="6" t="s">
        <v>101</v>
      </c>
      <c r="C46" s="9" t="s">
        <v>31</v>
      </c>
      <c r="D46" s="1">
        <f>(179/4)*0.75</f>
        <v>33.5625</v>
      </c>
      <c r="E46" s="1">
        <v>0</v>
      </c>
      <c r="F46" s="1">
        <v>0</v>
      </c>
      <c r="G46">
        <v>15</v>
      </c>
      <c r="H46" t="s">
        <v>33</v>
      </c>
    </row>
    <row r="47" spans="1:9" x14ac:dyDescent="0.35">
      <c r="A47" s="6" t="s">
        <v>56</v>
      </c>
      <c r="B47" s="6" t="s">
        <v>49</v>
      </c>
      <c r="C47" s="9" t="s">
        <v>50</v>
      </c>
      <c r="D47" s="1">
        <f>(179/4)*0.75</f>
        <v>33.5625</v>
      </c>
      <c r="E47" s="1">
        <v>0</v>
      </c>
      <c r="F47" s="1">
        <v>0</v>
      </c>
      <c r="G47">
        <v>15</v>
      </c>
      <c r="H47" t="s">
        <v>33</v>
      </c>
      <c r="I47" s="16"/>
    </row>
    <row r="48" spans="1:9" ht="29" x14ac:dyDescent="0.35">
      <c r="A48" s="6" t="s">
        <v>56</v>
      </c>
      <c r="B48" s="6" t="s">
        <v>12</v>
      </c>
      <c r="C48" s="9" t="s">
        <v>13</v>
      </c>
      <c r="D48" s="1">
        <f>(179/4)*0.75</f>
        <v>33.5625</v>
      </c>
      <c r="E48" s="1">
        <v>0</v>
      </c>
      <c r="F48" s="1">
        <v>0</v>
      </c>
      <c r="G48">
        <v>15</v>
      </c>
      <c r="H48" t="s">
        <v>33</v>
      </c>
    </row>
    <row r="49" spans="1:9" x14ac:dyDescent="0.35">
      <c r="A49" s="6" t="s">
        <v>63</v>
      </c>
      <c r="B49" s="6" t="s">
        <v>16</v>
      </c>
      <c r="C49" s="9" t="s">
        <v>61</v>
      </c>
      <c r="D49" s="1">
        <v>11.59</v>
      </c>
      <c r="E49" s="1">
        <v>10</v>
      </c>
      <c r="F49" s="1">
        <v>0</v>
      </c>
      <c r="G49">
        <v>15</v>
      </c>
      <c r="H49" t="s">
        <v>33</v>
      </c>
    </row>
    <row r="50" spans="1:9" ht="29" x14ac:dyDescent="0.35">
      <c r="A50" s="6" t="s">
        <v>134</v>
      </c>
      <c r="B50" s="6" t="s">
        <v>132</v>
      </c>
      <c r="C50" s="9" t="s">
        <v>133</v>
      </c>
      <c r="D50" s="1">
        <v>0</v>
      </c>
      <c r="E50" s="1">
        <v>0</v>
      </c>
      <c r="F50" s="1">
        <v>0</v>
      </c>
      <c r="G50">
        <v>0</v>
      </c>
      <c r="H50">
        <v>0</v>
      </c>
      <c r="I50" s="15" t="s">
        <v>138</v>
      </c>
    </row>
    <row r="51" spans="1:9" ht="29" x14ac:dyDescent="0.35">
      <c r="A51" s="6" t="s">
        <v>134</v>
      </c>
      <c r="B51" s="6" t="s">
        <v>130</v>
      </c>
      <c r="C51" s="9" t="s">
        <v>131</v>
      </c>
      <c r="D51" s="1">
        <v>0</v>
      </c>
      <c r="E51" s="1">
        <v>0</v>
      </c>
      <c r="F51" s="1">
        <v>0</v>
      </c>
      <c r="G51">
        <v>0</v>
      </c>
      <c r="H51">
        <v>0</v>
      </c>
      <c r="I51" s="17" t="s">
        <v>139</v>
      </c>
    </row>
    <row r="52" spans="1:9" ht="43.5" x14ac:dyDescent="0.35">
      <c r="A52" s="6" t="s">
        <v>44</v>
      </c>
      <c r="B52" s="6" t="s">
        <v>4</v>
      </c>
      <c r="C52" s="9" t="s">
        <v>83</v>
      </c>
      <c r="D52" s="1">
        <f>114.5/4</f>
        <v>28.625</v>
      </c>
      <c r="E52" s="1">
        <v>0</v>
      </c>
      <c r="F52" s="1">
        <v>0</v>
      </c>
      <c r="G52">
        <v>15</v>
      </c>
      <c r="H52" t="s">
        <v>33</v>
      </c>
    </row>
    <row r="53" spans="1:9" x14ac:dyDescent="0.35">
      <c r="A53" s="6" t="s">
        <v>44</v>
      </c>
      <c r="B53" s="6" t="s">
        <v>49</v>
      </c>
      <c r="C53" s="9" t="s">
        <v>50</v>
      </c>
      <c r="D53" s="1">
        <f>114.5/4</f>
        <v>28.625</v>
      </c>
      <c r="E53" s="1">
        <v>0</v>
      </c>
      <c r="F53" s="1">
        <v>0</v>
      </c>
      <c r="G53">
        <v>15</v>
      </c>
      <c r="H53" t="s">
        <v>33</v>
      </c>
      <c r="I53" s="16"/>
    </row>
    <row r="54" spans="1:9" ht="29" x14ac:dyDescent="0.35">
      <c r="A54" s="6" t="s">
        <v>44</v>
      </c>
      <c r="B54" s="6" t="s">
        <v>8</v>
      </c>
      <c r="C54" s="9" t="s">
        <v>86</v>
      </c>
      <c r="D54" s="1">
        <f>114.5/4</f>
        <v>28.625</v>
      </c>
      <c r="E54" s="1">
        <f>74/4</f>
        <v>18.5</v>
      </c>
      <c r="F54" s="1">
        <v>0</v>
      </c>
      <c r="G54">
        <v>15</v>
      </c>
      <c r="H54" t="s">
        <v>33</v>
      </c>
    </row>
    <row r="55" spans="1:9" ht="29" x14ac:dyDescent="0.35">
      <c r="A55" s="6" t="s">
        <v>44</v>
      </c>
      <c r="B55" s="6" t="s">
        <v>8</v>
      </c>
      <c r="C55" s="9" t="s">
        <v>87</v>
      </c>
      <c r="D55" s="1">
        <f>114.5/4</f>
        <v>28.625</v>
      </c>
      <c r="E55" s="1">
        <f>74/4</f>
        <v>18.5</v>
      </c>
      <c r="F55" s="1">
        <v>0</v>
      </c>
      <c r="G55">
        <v>15</v>
      </c>
      <c r="H55" t="s">
        <v>33</v>
      </c>
    </row>
    <row r="56" spans="1:9" x14ac:dyDescent="0.35">
      <c r="A56" s="6" t="s">
        <v>44</v>
      </c>
      <c r="B56" s="6" t="s">
        <v>8</v>
      </c>
      <c r="C56" s="9" t="s">
        <v>9</v>
      </c>
      <c r="D56" s="1">
        <f>114.5/4</f>
        <v>28.625</v>
      </c>
      <c r="E56" s="1">
        <f>74/4</f>
        <v>18.5</v>
      </c>
      <c r="F56" s="1">
        <v>0</v>
      </c>
      <c r="G56">
        <v>15</v>
      </c>
      <c r="H56" t="s">
        <v>33</v>
      </c>
    </row>
    <row r="57" spans="1:9" x14ac:dyDescent="0.35">
      <c r="A57" s="6" t="s">
        <v>32</v>
      </c>
      <c r="B57" s="6" t="s">
        <v>101</v>
      </c>
      <c r="C57" s="9" t="s">
        <v>54</v>
      </c>
      <c r="D57" s="1">
        <v>44</v>
      </c>
      <c r="E57" s="1">
        <v>0</v>
      </c>
      <c r="F57" s="1">
        <v>0</v>
      </c>
      <c r="G57">
        <v>15</v>
      </c>
      <c r="H57" t="s">
        <v>33</v>
      </c>
    </row>
    <row r="58" spans="1:9" ht="29" x14ac:dyDescent="0.35">
      <c r="A58" s="6" t="s">
        <v>32</v>
      </c>
      <c r="B58" s="6" t="s">
        <v>101</v>
      </c>
      <c r="C58" s="9" t="s">
        <v>98</v>
      </c>
      <c r="D58" s="1">
        <v>44</v>
      </c>
      <c r="E58" s="1">
        <v>0</v>
      </c>
      <c r="F58" s="1">
        <v>0</v>
      </c>
      <c r="G58">
        <v>15</v>
      </c>
      <c r="H58" t="s">
        <v>33</v>
      </c>
    </row>
    <row r="59" spans="1:9" ht="29" x14ac:dyDescent="0.35">
      <c r="A59" s="6" t="s">
        <v>32</v>
      </c>
      <c r="B59" s="6" t="s">
        <v>101</v>
      </c>
      <c r="C59" s="9" t="s">
        <v>99</v>
      </c>
      <c r="D59" s="1">
        <v>44</v>
      </c>
      <c r="E59" s="1">
        <v>0</v>
      </c>
      <c r="F59" s="1">
        <v>0</v>
      </c>
      <c r="G59">
        <v>15</v>
      </c>
      <c r="H59" t="s">
        <v>33</v>
      </c>
    </row>
    <row r="60" spans="1:9" x14ac:dyDescent="0.35">
      <c r="A60" s="6" t="s">
        <v>32</v>
      </c>
      <c r="B60" s="6" t="s">
        <v>101</v>
      </c>
      <c r="C60" s="9" t="s">
        <v>53</v>
      </c>
      <c r="D60" s="1">
        <v>44</v>
      </c>
      <c r="E60" s="1">
        <v>0</v>
      </c>
      <c r="F60" s="1">
        <v>0</v>
      </c>
      <c r="G60">
        <v>15</v>
      </c>
      <c r="H60" t="s">
        <v>33</v>
      </c>
    </row>
    <row r="61" spans="1:9" x14ac:dyDescent="0.35">
      <c r="A61" s="6" t="s">
        <v>32</v>
      </c>
      <c r="B61" s="6" t="s">
        <v>101</v>
      </c>
      <c r="C61" s="9" t="s">
        <v>31</v>
      </c>
      <c r="D61" s="1">
        <v>44</v>
      </c>
      <c r="E61" s="1">
        <v>0</v>
      </c>
      <c r="F61" s="1">
        <v>0</v>
      </c>
      <c r="G61">
        <v>15</v>
      </c>
      <c r="H61" t="s">
        <v>33</v>
      </c>
    </row>
    <row r="62" spans="1:9" ht="43.5" x14ac:dyDescent="0.35">
      <c r="A62" s="6" t="s">
        <v>32</v>
      </c>
      <c r="B62" s="6" t="s">
        <v>101</v>
      </c>
      <c r="C62" s="9" t="s">
        <v>64</v>
      </c>
      <c r="D62" s="1">
        <v>44</v>
      </c>
      <c r="E62" s="1">
        <v>0</v>
      </c>
      <c r="F62" s="1">
        <v>0</v>
      </c>
      <c r="G62">
        <v>15</v>
      </c>
      <c r="H62" t="s">
        <v>33</v>
      </c>
    </row>
    <row r="63" spans="1:9" x14ac:dyDescent="0.35">
      <c r="A63" s="6" t="s">
        <v>32</v>
      </c>
      <c r="B63" s="6" t="s">
        <v>49</v>
      </c>
      <c r="C63" s="9" t="s">
        <v>50</v>
      </c>
      <c r="D63" s="1">
        <v>44</v>
      </c>
      <c r="E63" s="1">
        <v>0</v>
      </c>
      <c r="F63" s="1">
        <v>0</v>
      </c>
      <c r="G63">
        <v>15</v>
      </c>
      <c r="H63" t="s">
        <v>33</v>
      </c>
      <c r="I63" s="16"/>
    </row>
    <row r="64" spans="1:9" x14ac:dyDescent="0.35">
      <c r="A64" s="6" t="s">
        <v>32</v>
      </c>
      <c r="B64" s="6" t="s">
        <v>10</v>
      </c>
      <c r="C64" s="9" t="s">
        <v>88</v>
      </c>
      <c r="D64" s="1">
        <v>44</v>
      </c>
      <c r="E64" s="1">
        <v>0</v>
      </c>
      <c r="F64" s="1">
        <v>0</v>
      </c>
      <c r="G64">
        <v>15</v>
      </c>
      <c r="H64" t="s">
        <v>33</v>
      </c>
    </row>
    <row r="65" spans="1:9" ht="29" x14ac:dyDescent="0.35">
      <c r="A65" s="6" t="s">
        <v>32</v>
      </c>
      <c r="B65" s="6" t="s">
        <v>10</v>
      </c>
      <c r="C65" s="9" t="s">
        <v>89</v>
      </c>
      <c r="D65" s="1">
        <v>44</v>
      </c>
      <c r="E65" s="1">
        <v>0</v>
      </c>
      <c r="F65" s="1">
        <v>0</v>
      </c>
      <c r="G65">
        <v>15</v>
      </c>
      <c r="H65" t="s">
        <v>33</v>
      </c>
    </row>
    <row r="66" spans="1:9" x14ac:dyDescent="0.35">
      <c r="A66" s="6" t="s">
        <v>32</v>
      </c>
      <c r="B66" s="6" t="s">
        <v>10</v>
      </c>
      <c r="C66" s="9" t="s">
        <v>11</v>
      </c>
      <c r="D66" s="1">
        <v>44</v>
      </c>
      <c r="E66" s="1">
        <v>0</v>
      </c>
      <c r="F66" s="1">
        <v>0</v>
      </c>
      <c r="G66">
        <v>15</v>
      </c>
      <c r="H66" t="s">
        <v>33</v>
      </c>
    </row>
    <row r="67" spans="1:9" ht="29" x14ac:dyDescent="0.35">
      <c r="A67" s="6" t="s">
        <v>52</v>
      </c>
      <c r="B67" s="6" t="s">
        <v>101</v>
      </c>
      <c r="C67" s="9" t="s">
        <v>98</v>
      </c>
      <c r="D67" s="1">
        <f t="shared" ref="D67:D74" si="4">349/4</f>
        <v>87.25</v>
      </c>
      <c r="E67" s="1">
        <v>0</v>
      </c>
      <c r="F67" s="1">
        <v>0</v>
      </c>
      <c r="G67">
        <v>15</v>
      </c>
      <c r="H67" t="s">
        <v>33</v>
      </c>
    </row>
    <row r="68" spans="1:9" ht="29" x14ac:dyDescent="0.35">
      <c r="A68" s="6" t="s">
        <v>52</v>
      </c>
      <c r="B68" s="6" t="s">
        <v>101</v>
      </c>
      <c r="C68" s="9" t="s">
        <v>99</v>
      </c>
      <c r="D68" s="1">
        <f t="shared" si="4"/>
        <v>87.25</v>
      </c>
      <c r="E68" s="1">
        <v>0</v>
      </c>
      <c r="F68" s="1">
        <v>0</v>
      </c>
      <c r="G68">
        <v>15</v>
      </c>
      <c r="H68" t="s">
        <v>33</v>
      </c>
    </row>
    <row r="69" spans="1:9" x14ac:dyDescent="0.35">
      <c r="A69" s="6" t="s">
        <v>52</v>
      </c>
      <c r="B69" s="6" t="s">
        <v>101</v>
      </c>
      <c r="C69" s="9" t="s">
        <v>53</v>
      </c>
      <c r="D69" s="1">
        <f t="shared" si="4"/>
        <v>87.25</v>
      </c>
      <c r="E69" s="1">
        <v>0</v>
      </c>
      <c r="F69" s="1">
        <v>0</v>
      </c>
      <c r="G69">
        <v>15</v>
      </c>
      <c r="H69" t="s">
        <v>33</v>
      </c>
    </row>
    <row r="70" spans="1:9" x14ac:dyDescent="0.35">
      <c r="A70" s="6" t="s">
        <v>52</v>
      </c>
      <c r="B70" s="6" t="s">
        <v>101</v>
      </c>
      <c r="C70" s="9" t="s">
        <v>31</v>
      </c>
      <c r="D70" s="1">
        <f t="shared" si="4"/>
        <v>87.25</v>
      </c>
      <c r="E70" s="1">
        <v>0</v>
      </c>
      <c r="F70" s="1">
        <v>0</v>
      </c>
      <c r="G70">
        <v>15</v>
      </c>
      <c r="H70" t="s">
        <v>33</v>
      </c>
    </row>
    <row r="71" spans="1:9" ht="43.5" x14ac:dyDescent="0.35">
      <c r="A71" s="6" t="s">
        <v>52</v>
      </c>
      <c r="B71" s="6" t="s">
        <v>101</v>
      </c>
      <c r="C71" s="9" t="s">
        <v>64</v>
      </c>
      <c r="D71" s="1">
        <f t="shared" si="4"/>
        <v>87.25</v>
      </c>
      <c r="E71" s="1">
        <v>0</v>
      </c>
      <c r="F71" s="1">
        <v>0</v>
      </c>
      <c r="G71">
        <v>15</v>
      </c>
      <c r="H71" t="s">
        <v>33</v>
      </c>
    </row>
    <row r="72" spans="1:9" x14ac:dyDescent="0.35">
      <c r="A72" s="6" t="s">
        <v>52</v>
      </c>
      <c r="B72" s="6" t="s">
        <v>49</v>
      </c>
      <c r="C72" s="9" t="s">
        <v>50</v>
      </c>
      <c r="D72" s="1">
        <f t="shared" si="4"/>
        <v>87.25</v>
      </c>
      <c r="E72" s="1">
        <v>0</v>
      </c>
      <c r="F72" s="1">
        <v>0</v>
      </c>
      <c r="G72">
        <v>15</v>
      </c>
      <c r="H72" t="s">
        <v>33</v>
      </c>
      <c r="I72" s="16"/>
    </row>
    <row r="73" spans="1:9" ht="29" x14ac:dyDescent="0.35">
      <c r="A73" s="6" t="s">
        <v>52</v>
      </c>
      <c r="B73" s="6" t="s">
        <v>23</v>
      </c>
      <c r="C73" s="9" t="s">
        <v>74</v>
      </c>
      <c r="D73" s="1">
        <f t="shared" si="4"/>
        <v>87.25</v>
      </c>
      <c r="E73" s="18">
        <f>233.5/4</f>
        <v>58.375</v>
      </c>
      <c r="F73" s="18">
        <v>0</v>
      </c>
      <c r="G73">
        <v>15</v>
      </c>
      <c r="H73" t="s">
        <v>33</v>
      </c>
    </row>
    <row r="74" spans="1:9" ht="29" x14ac:dyDescent="0.35">
      <c r="A74" s="6" t="s">
        <v>52</v>
      </c>
      <c r="B74" s="6" t="s">
        <v>23</v>
      </c>
      <c r="C74" s="9" t="s">
        <v>81</v>
      </c>
      <c r="D74" s="1">
        <f t="shared" si="4"/>
        <v>87.25</v>
      </c>
      <c r="E74" s="18">
        <f>233.5/4</f>
        <v>58.375</v>
      </c>
      <c r="F74" s="18">
        <v>0</v>
      </c>
      <c r="G74">
        <v>15</v>
      </c>
      <c r="H74" t="s">
        <v>33</v>
      </c>
    </row>
    <row r="75" spans="1:9" ht="29" x14ac:dyDescent="0.35">
      <c r="A75" s="6" t="s">
        <v>30</v>
      </c>
      <c r="B75" s="6" t="s">
        <v>101</v>
      </c>
      <c r="C75" s="9" t="s">
        <v>98</v>
      </c>
      <c r="D75" s="1">
        <f t="shared" ref="D75:D82" si="5">(214/60)*15</f>
        <v>53.5</v>
      </c>
      <c r="E75" s="1">
        <v>0</v>
      </c>
      <c r="F75" s="1">
        <v>0</v>
      </c>
      <c r="G75">
        <v>15</v>
      </c>
      <c r="H75" t="s">
        <v>33</v>
      </c>
    </row>
    <row r="76" spans="1:9" ht="29" x14ac:dyDescent="0.35">
      <c r="A76" s="6" t="s">
        <v>30</v>
      </c>
      <c r="B76" s="6" t="s">
        <v>101</v>
      </c>
      <c r="C76" s="9" t="s">
        <v>99</v>
      </c>
      <c r="D76" s="1">
        <f t="shared" si="5"/>
        <v>53.5</v>
      </c>
      <c r="E76" s="1">
        <v>0</v>
      </c>
      <c r="F76" s="1">
        <v>0</v>
      </c>
      <c r="G76">
        <v>15</v>
      </c>
      <c r="H76" t="s">
        <v>33</v>
      </c>
    </row>
    <row r="77" spans="1:9" x14ac:dyDescent="0.35">
      <c r="A77" s="6" t="s">
        <v>30</v>
      </c>
      <c r="B77" s="6" t="s">
        <v>101</v>
      </c>
      <c r="C77" s="9" t="s">
        <v>53</v>
      </c>
      <c r="D77" s="1">
        <f t="shared" si="5"/>
        <v>53.5</v>
      </c>
      <c r="E77" s="1">
        <v>0</v>
      </c>
      <c r="F77" s="1">
        <v>0</v>
      </c>
      <c r="G77">
        <v>15</v>
      </c>
      <c r="H77" t="s">
        <v>33</v>
      </c>
    </row>
    <row r="78" spans="1:9" x14ac:dyDescent="0.35">
      <c r="A78" s="6" t="s">
        <v>30</v>
      </c>
      <c r="B78" s="6" t="s">
        <v>101</v>
      </c>
      <c r="C78" s="9" t="s">
        <v>31</v>
      </c>
      <c r="D78" s="1">
        <f t="shared" si="5"/>
        <v>53.5</v>
      </c>
      <c r="E78" s="1">
        <v>0</v>
      </c>
      <c r="F78" s="1">
        <v>0</v>
      </c>
      <c r="G78">
        <v>15</v>
      </c>
      <c r="H78" t="s">
        <v>33</v>
      </c>
    </row>
    <row r="79" spans="1:9" ht="43.5" x14ac:dyDescent="0.35">
      <c r="A79" s="6" t="s">
        <v>30</v>
      </c>
      <c r="B79" s="6" t="s">
        <v>101</v>
      </c>
      <c r="C79" s="9" t="s">
        <v>64</v>
      </c>
      <c r="D79" s="1">
        <f t="shared" si="5"/>
        <v>53.5</v>
      </c>
      <c r="E79" s="1">
        <v>0</v>
      </c>
      <c r="F79" s="1">
        <v>0</v>
      </c>
      <c r="G79">
        <v>15</v>
      </c>
      <c r="H79" t="s">
        <v>33</v>
      </c>
    </row>
    <row r="80" spans="1:9" x14ac:dyDescent="0.35">
      <c r="A80" s="6" t="s">
        <v>30</v>
      </c>
      <c r="B80" s="6" t="s">
        <v>49</v>
      </c>
      <c r="C80" s="9" t="s">
        <v>50</v>
      </c>
      <c r="D80" s="1">
        <f t="shared" si="5"/>
        <v>53.5</v>
      </c>
      <c r="E80" s="1">
        <v>0</v>
      </c>
      <c r="F80" s="1">
        <v>0</v>
      </c>
      <c r="G80">
        <v>15</v>
      </c>
      <c r="H80" t="s">
        <v>33</v>
      </c>
      <c r="I80" s="16"/>
    </row>
    <row r="81" spans="1:9" ht="29" x14ac:dyDescent="0.35">
      <c r="A81" s="6" t="s">
        <v>30</v>
      </c>
      <c r="B81" s="6" t="s">
        <v>23</v>
      </c>
      <c r="C81" s="9" t="s">
        <v>74</v>
      </c>
      <c r="D81" s="1">
        <f t="shared" si="5"/>
        <v>53.5</v>
      </c>
      <c r="E81" s="1">
        <f>(141.5/60)*15</f>
        <v>35.375</v>
      </c>
      <c r="F81" s="1">
        <v>0</v>
      </c>
      <c r="G81">
        <v>15</v>
      </c>
      <c r="H81" t="s">
        <v>33</v>
      </c>
    </row>
    <row r="82" spans="1:9" ht="29" x14ac:dyDescent="0.35">
      <c r="A82" s="6" t="s">
        <v>30</v>
      </c>
      <c r="B82" s="6" t="s">
        <v>23</v>
      </c>
      <c r="C82" s="9" t="s">
        <v>81</v>
      </c>
      <c r="D82" s="1">
        <f t="shared" si="5"/>
        <v>53.5</v>
      </c>
      <c r="E82" s="1">
        <f>(141.5/60)*15</f>
        <v>35.375</v>
      </c>
      <c r="F82" s="1">
        <v>0</v>
      </c>
      <c r="G82">
        <v>15</v>
      </c>
      <c r="H82" t="s">
        <v>33</v>
      </c>
    </row>
    <row r="83" spans="1:9" x14ac:dyDescent="0.35">
      <c r="A83" s="6" t="s">
        <v>51</v>
      </c>
      <c r="B83" s="6" t="s">
        <v>49</v>
      </c>
      <c r="C83" s="9" t="s">
        <v>50</v>
      </c>
      <c r="D83" s="1">
        <v>29.77</v>
      </c>
      <c r="E83" s="1">
        <v>0</v>
      </c>
      <c r="F83" s="1">
        <v>0</v>
      </c>
      <c r="G83">
        <v>15</v>
      </c>
      <c r="H83" t="s">
        <v>33</v>
      </c>
      <c r="I83" s="16"/>
    </row>
    <row r="84" spans="1:9" ht="29" x14ac:dyDescent="0.35">
      <c r="A84" s="6" t="s">
        <v>51</v>
      </c>
      <c r="B84" s="6" t="s">
        <v>23</v>
      </c>
      <c r="C84" s="9" t="s">
        <v>24</v>
      </c>
      <c r="D84" s="1">
        <v>29.77</v>
      </c>
      <c r="E84" s="1">
        <v>0</v>
      </c>
      <c r="F84" s="1">
        <v>0</v>
      </c>
      <c r="G84">
        <v>15</v>
      </c>
      <c r="H84" t="s">
        <v>33</v>
      </c>
    </row>
    <row r="85" spans="1:9" x14ac:dyDescent="0.35">
      <c r="A85" s="6" t="s">
        <v>34</v>
      </c>
      <c r="B85" s="6" t="s">
        <v>101</v>
      </c>
      <c r="C85" s="9" t="s">
        <v>54</v>
      </c>
      <c r="D85" s="1">
        <v>44.75</v>
      </c>
      <c r="E85" s="1">
        <v>0</v>
      </c>
      <c r="F85" s="1">
        <v>0</v>
      </c>
      <c r="G85">
        <v>15</v>
      </c>
      <c r="H85" t="s">
        <v>33</v>
      </c>
    </row>
    <row r="86" spans="1:9" ht="29" x14ac:dyDescent="0.35">
      <c r="A86" s="6" t="s">
        <v>34</v>
      </c>
      <c r="B86" s="6" t="s">
        <v>101</v>
      </c>
      <c r="C86" s="9" t="s">
        <v>98</v>
      </c>
      <c r="D86" s="1">
        <v>44.75</v>
      </c>
      <c r="E86" s="1">
        <v>0</v>
      </c>
      <c r="F86" s="1">
        <v>0</v>
      </c>
      <c r="G86">
        <v>15</v>
      </c>
      <c r="H86" t="s">
        <v>33</v>
      </c>
    </row>
    <row r="87" spans="1:9" ht="29" x14ac:dyDescent="0.35">
      <c r="A87" s="6" t="s">
        <v>34</v>
      </c>
      <c r="B87" s="6" t="s">
        <v>101</v>
      </c>
      <c r="C87" s="9" t="s">
        <v>99</v>
      </c>
      <c r="D87" s="1">
        <v>44.75</v>
      </c>
      <c r="E87" s="1">
        <v>0</v>
      </c>
      <c r="F87" s="1">
        <v>0</v>
      </c>
      <c r="G87">
        <v>15</v>
      </c>
      <c r="H87" t="s">
        <v>33</v>
      </c>
    </row>
    <row r="88" spans="1:9" x14ac:dyDescent="0.35">
      <c r="A88" s="6" t="s">
        <v>34</v>
      </c>
      <c r="B88" s="6" t="s">
        <v>101</v>
      </c>
      <c r="C88" s="9" t="s">
        <v>53</v>
      </c>
      <c r="D88" s="1">
        <v>44.75</v>
      </c>
      <c r="E88" s="1">
        <v>0</v>
      </c>
      <c r="F88" s="1">
        <v>0</v>
      </c>
      <c r="G88">
        <v>15</v>
      </c>
      <c r="H88" t="s">
        <v>33</v>
      </c>
    </row>
    <row r="89" spans="1:9" x14ac:dyDescent="0.35">
      <c r="A89" s="6" t="s">
        <v>34</v>
      </c>
      <c r="B89" s="6" t="s">
        <v>101</v>
      </c>
      <c r="C89" s="9" t="s">
        <v>31</v>
      </c>
      <c r="D89" s="1">
        <v>44.75</v>
      </c>
      <c r="E89" s="1">
        <v>0</v>
      </c>
      <c r="F89" s="1">
        <v>0</v>
      </c>
      <c r="G89">
        <v>15</v>
      </c>
      <c r="H89" t="s">
        <v>33</v>
      </c>
    </row>
    <row r="90" spans="1:9" ht="43.5" x14ac:dyDescent="0.35">
      <c r="A90" s="6" t="s">
        <v>34</v>
      </c>
      <c r="B90" s="6" t="s">
        <v>101</v>
      </c>
      <c r="C90" s="9" t="s">
        <v>64</v>
      </c>
      <c r="D90" s="1">
        <v>44.75</v>
      </c>
      <c r="E90" s="1">
        <v>0</v>
      </c>
      <c r="F90" s="1">
        <v>0</v>
      </c>
      <c r="G90">
        <v>15</v>
      </c>
      <c r="H90" t="s">
        <v>33</v>
      </c>
    </row>
    <row r="91" spans="1:9" x14ac:dyDescent="0.35">
      <c r="A91" s="6" t="s">
        <v>34</v>
      </c>
      <c r="B91" s="6" t="s">
        <v>49</v>
      </c>
      <c r="C91" s="9" t="s">
        <v>50</v>
      </c>
      <c r="D91" s="1">
        <v>44.75</v>
      </c>
      <c r="E91" s="1">
        <v>0</v>
      </c>
      <c r="F91" s="1">
        <v>0</v>
      </c>
      <c r="G91">
        <v>15</v>
      </c>
      <c r="H91" t="s">
        <v>33</v>
      </c>
      <c r="I91" s="16"/>
    </row>
    <row r="92" spans="1:9" x14ac:dyDescent="0.35">
      <c r="A92" s="6" t="s">
        <v>34</v>
      </c>
      <c r="B92" s="6" t="s">
        <v>12</v>
      </c>
      <c r="C92" s="9" t="s">
        <v>90</v>
      </c>
      <c r="D92" s="1">
        <f>(179/60)*20</f>
        <v>59.666666666666671</v>
      </c>
      <c r="E92" s="1">
        <v>0</v>
      </c>
      <c r="F92" s="1">
        <v>0</v>
      </c>
      <c r="G92">
        <v>20</v>
      </c>
      <c r="H92" t="s">
        <v>33</v>
      </c>
    </row>
    <row r="93" spans="1:9" ht="29" x14ac:dyDescent="0.35">
      <c r="A93" s="6" t="s">
        <v>34</v>
      </c>
      <c r="B93" s="6" t="s">
        <v>12</v>
      </c>
      <c r="C93" s="9" t="s">
        <v>13</v>
      </c>
      <c r="D93" s="1">
        <v>44.75</v>
      </c>
      <c r="E93" s="1">
        <v>0</v>
      </c>
      <c r="F93" s="1">
        <v>0</v>
      </c>
      <c r="G93">
        <v>15</v>
      </c>
      <c r="H93" t="s">
        <v>33</v>
      </c>
    </row>
    <row r="94" spans="1:9" ht="29" x14ac:dyDescent="0.35">
      <c r="A94" s="6" t="s">
        <v>76</v>
      </c>
      <c r="B94" s="6" t="s">
        <v>101</v>
      </c>
      <c r="C94" s="9" t="s">
        <v>98</v>
      </c>
      <c r="D94" s="1">
        <f t="shared" ref="D94:D107" si="6">349/4</f>
        <v>87.25</v>
      </c>
      <c r="E94" s="1">
        <v>0</v>
      </c>
      <c r="F94" s="1">
        <v>0</v>
      </c>
      <c r="G94">
        <v>15</v>
      </c>
      <c r="H94" t="s">
        <v>33</v>
      </c>
    </row>
    <row r="95" spans="1:9" ht="29" x14ac:dyDescent="0.35">
      <c r="A95" s="6" t="s">
        <v>76</v>
      </c>
      <c r="B95" s="6" t="s">
        <v>101</v>
      </c>
      <c r="C95" s="9" t="s">
        <v>99</v>
      </c>
      <c r="D95" s="1">
        <f t="shared" si="6"/>
        <v>87.25</v>
      </c>
      <c r="E95" s="1">
        <v>0</v>
      </c>
      <c r="F95" s="1">
        <v>0</v>
      </c>
      <c r="G95">
        <v>15</v>
      </c>
      <c r="H95" t="s">
        <v>33</v>
      </c>
    </row>
    <row r="96" spans="1:9" x14ac:dyDescent="0.35">
      <c r="A96" s="6" t="s">
        <v>76</v>
      </c>
      <c r="B96" s="6" t="s">
        <v>101</v>
      </c>
      <c r="C96" s="9" t="s">
        <v>53</v>
      </c>
      <c r="D96" s="1">
        <f t="shared" si="6"/>
        <v>87.25</v>
      </c>
      <c r="E96" s="1">
        <v>0</v>
      </c>
      <c r="F96" s="1">
        <v>0</v>
      </c>
      <c r="G96">
        <v>15</v>
      </c>
      <c r="H96" t="s">
        <v>33</v>
      </c>
    </row>
    <row r="97" spans="1:9" x14ac:dyDescent="0.35">
      <c r="A97" s="6" t="s">
        <v>76</v>
      </c>
      <c r="B97" s="6" t="s">
        <v>101</v>
      </c>
      <c r="C97" s="9" t="s">
        <v>31</v>
      </c>
      <c r="D97" s="1">
        <f t="shared" si="6"/>
        <v>87.25</v>
      </c>
      <c r="E97" s="1">
        <v>0</v>
      </c>
      <c r="F97" s="1">
        <v>0</v>
      </c>
      <c r="G97">
        <v>15</v>
      </c>
      <c r="H97" t="s">
        <v>33</v>
      </c>
    </row>
    <row r="98" spans="1:9" ht="43.5" x14ac:dyDescent="0.35">
      <c r="A98" s="6" t="s">
        <v>76</v>
      </c>
      <c r="B98" s="6" t="s">
        <v>101</v>
      </c>
      <c r="C98" s="9" t="s">
        <v>64</v>
      </c>
      <c r="D98" s="1">
        <f t="shared" si="6"/>
        <v>87.25</v>
      </c>
      <c r="E98" s="1">
        <v>0</v>
      </c>
      <c r="F98" s="1">
        <v>0</v>
      </c>
      <c r="G98">
        <v>15</v>
      </c>
      <c r="H98" t="s">
        <v>33</v>
      </c>
    </row>
    <row r="99" spans="1:9" x14ac:dyDescent="0.35">
      <c r="A99" s="6" t="s">
        <v>76</v>
      </c>
      <c r="B99" s="6" t="s">
        <v>1</v>
      </c>
      <c r="C99" s="9" t="s">
        <v>78</v>
      </c>
      <c r="D99" s="1">
        <f t="shared" si="6"/>
        <v>87.25</v>
      </c>
      <c r="E99" s="1">
        <f>233.5/4</f>
        <v>58.375</v>
      </c>
      <c r="F99" s="1">
        <v>0</v>
      </c>
      <c r="G99">
        <v>15</v>
      </c>
      <c r="H99" t="s">
        <v>33</v>
      </c>
    </row>
    <row r="100" spans="1:9" x14ac:dyDescent="0.35">
      <c r="A100" s="6" t="s">
        <v>76</v>
      </c>
      <c r="B100" s="6" t="s">
        <v>1</v>
      </c>
      <c r="C100" s="9" t="s">
        <v>77</v>
      </c>
      <c r="D100" s="1">
        <f t="shared" si="6"/>
        <v>87.25</v>
      </c>
      <c r="E100" s="1">
        <f>233.5/4</f>
        <v>58.375</v>
      </c>
      <c r="F100" s="1">
        <v>0</v>
      </c>
      <c r="G100">
        <v>15</v>
      </c>
      <c r="H100" t="s">
        <v>33</v>
      </c>
    </row>
    <row r="101" spans="1:9" ht="29" x14ac:dyDescent="0.35">
      <c r="A101" s="6" t="s">
        <v>76</v>
      </c>
      <c r="B101" s="6" t="s">
        <v>1</v>
      </c>
      <c r="C101" s="9" t="s">
        <v>80</v>
      </c>
      <c r="D101" s="1">
        <f t="shared" si="6"/>
        <v>87.25</v>
      </c>
      <c r="E101" s="1">
        <f>233.5/4</f>
        <v>58.375</v>
      </c>
      <c r="F101" s="1">
        <v>0</v>
      </c>
      <c r="G101">
        <v>15</v>
      </c>
      <c r="H101" t="s">
        <v>33</v>
      </c>
    </row>
    <row r="102" spans="1:9" ht="29" x14ac:dyDescent="0.35">
      <c r="A102" s="6" t="s">
        <v>76</v>
      </c>
      <c r="B102" s="6" t="s">
        <v>4</v>
      </c>
      <c r="C102" s="9" t="s">
        <v>38</v>
      </c>
      <c r="D102" s="1">
        <f t="shared" si="6"/>
        <v>87.25</v>
      </c>
      <c r="E102" s="1">
        <f>233.5/4</f>
        <v>58.375</v>
      </c>
      <c r="F102" s="1">
        <v>0</v>
      </c>
      <c r="G102">
        <v>15</v>
      </c>
      <c r="H102" t="s">
        <v>33</v>
      </c>
    </row>
    <row r="103" spans="1:9" ht="43.5" x14ac:dyDescent="0.35">
      <c r="A103" s="6" t="s">
        <v>76</v>
      </c>
      <c r="B103" s="6" t="s">
        <v>4</v>
      </c>
      <c r="C103" s="9" t="s">
        <v>83</v>
      </c>
      <c r="D103" s="1">
        <f t="shared" si="6"/>
        <v>87.25</v>
      </c>
      <c r="E103" s="1">
        <v>0</v>
      </c>
      <c r="F103" s="1">
        <v>0</v>
      </c>
      <c r="G103">
        <v>15</v>
      </c>
      <c r="H103" t="s">
        <v>33</v>
      </c>
    </row>
    <row r="104" spans="1:9" x14ac:dyDescent="0.35">
      <c r="A104" s="6" t="s">
        <v>76</v>
      </c>
      <c r="B104" s="6" t="s">
        <v>49</v>
      </c>
      <c r="C104" s="9" t="s">
        <v>50</v>
      </c>
      <c r="D104" s="1">
        <f t="shared" si="6"/>
        <v>87.25</v>
      </c>
      <c r="E104" s="1">
        <v>0</v>
      </c>
      <c r="F104" s="1">
        <v>0</v>
      </c>
      <c r="G104">
        <v>15</v>
      </c>
      <c r="H104" t="s">
        <v>33</v>
      </c>
      <c r="I104" s="16"/>
    </row>
    <row r="105" spans="1:9" ht="29" x14ac:dyDescent="0.35">
      <c r="A105" s="6" t="s">
        <v>76</v>
      </c>
      <c r="B105" s="6" t="s">
        <v>5</v>
      </c>
      <c r="C105" s="9" t="s">
        <v>48</v>
      </c>
      <c r="D105" s="1">
        <f t="shared" si="6"/>
        <v>87.25</v>
      </c>
      <c r="E105" s="1">
        <f>233.5/4</f>
        <v>58.375</v>
      </c>
      <c r="F105" s="1">
        <v>0</v>
      </c>
      <c r="G105">
        <v>15</v>
      </c>
      <c r="H105" t="s">
        <v>33</v>
      </c>
    </row>
    <row r="106" spans="1:9" ht="29" x14ac:dyDescent="0.35">
      <c r="A106" s="6" t="s">
        <v>76</v>
      </c>
      <c r="B106" s="6" t="s">
        <v>23</v>
      </c>
      <c r="C106" s="9" t="s">
        <v>81</v>
      </c>
      <c r="D106" s="1">
        <f t="shared" si="6"/>
        <v>87.25</v>
      </c>
      <c r="E106" s="1">
        <f>233.5/4</f>
        <v>58.375</v>
      </c>
      <c r="F106" s="1">
        <v>0</v>
      </c>
      <c r="G106">
        <v>15</v>
      </c>
      <c r="H106" t="s">
        <v>33</v>
      </c>
    </row>
    <row r="107" spans="1:9" ht="29" x14ac:dyDescent="0.35">
      <c r="A107" s="6" t="s">
        <v>75</v>
      </c>
      <c r="B107" s="6" t="s">
        <v>23</v>
      </c>
      <c r="C107" s="9" t="s">
        <v>74</v>
      </c>
      <c r="D107" s="1">
        <f t="shared" si="6"/>
        <v>87.25</v>
      </c>
      <c r="E107" s="1">
        <f>233.5/4</f>
        <v>58.375</v>
      </c>
      <c r="F107" s="1">
        <v>0</v>
      </c>
      <c r="G107">
        <v>15</v>
      </c>
      <c r="H107" t="s">
        <v>33</v>
      </c>
    </row>
    <row r="108" spans="1:9" x14ac:dyDescent="0.35">
      <c r="A108" s="6" t="s">
        <v>37</v>
      </c>
      <c r="B108" s="6" t="s">
        <v>49</v>
      </c>
      <c r="C108" s="9" t="s">
        <v>50</v>
      </c>
      <c r="D108" s="1">
        <v>39.75</v>
      </c>
      <c r="E108" s="1">
        <v>0</v>
      </c>
      <c r="F108" s="1">
        <v>0</v>
      </c>
      <c r="G108">
        <v>15</v>
      </c>
      <c r="H108" t="s">
        <v>33</v>
      </c>
      <c r="I108" s="16"/>
    </row>
    <row r="109" spans="1:9" x14ac:dyDescent="0.35">
      <c r="A109" s="6" t="s">
        <v>37</v>
      </c>
      <c r="B109" s="6" t="s">
        <v>14</v>
      </c>
      <c r="C109" s="9" t="s">
        <v>57</v>
      </c>
      <c r="D109" s="1">
        <v>39.75</v>
      </c>
      <c r="E109" s="1">
        <v>26</v>
      </c>
      <c r="F109" s="1">
        <v>0</v>
      </c>
      <c r="G109">
        <v>15</v>
      </c>
      <c r="H109" t="s">
        <v>33</v>
      </c>
    </row>
    <row r="110" spans="1:9" x14ac:dyDescent="0.35">
      <c r="A110" s="6" t="s">
        <v>37</v>
      </c>
      <c r="B110" s="6" t="s">
        <v>14</v>
      </c>
      <c r="C110" s="9" t="s">
        <v>58</v>
      </c>
      <c r="D110" s="1">
        <v>39.75</v>
      </c>
      <c r="E110" s="1">
        <v>26</v>
      </c>
      <c r="F110" s="1">
        <v>0</v>
      </c>
      <c r="G110">
        <v>15</v>
      </c>
      <c r="H110" t="s">
        <v>33</v>
      </c>
    </row>
    <row r="111" spans="1:9" ht="29" x14ac:dyDescent="0.35">
      <c r="A111" s="6" t="s">
        <v>37</v>
      </c>
      <c r="B111" s="6" t="s">
        <v>14</v>
      </c>
      <c r="C111" s="9" t="s">
        <v>65</v>
      </c>
      <c r="D111" s="1">
        <v>39.75</v>
      </c>
      <c r="E111" s="1">
        <v>26</v>
      </c>
      <c r="F111" s="1">
        <v>0</v>
      </c>
      <c r="G111">
        <v>15</v>
      </c>
      <c r="H111" t="s">
        <v>33</v>
      </c>
    </row>
    <row r="112" spans="1:9" ht="29" x14ac:dyDescent="0.35">
      <c r="A112" s="6" t="s">
        <v>37</v>
      </c>
      <c r="B112" s="6" t="s">
        <v>14</v>
      </c>
      <c r="C112" s="9" t="s">
        <v>15</v>
      </c>
      <c r="D112" s="1">
        <v>39.75</v>
      </c>
      <c r="E112" s="1">
        <v>26</v>
      </c>
      <c r="F112" s="1">
        <v>0</v>
      </c>
      <c r="G112">
        <v>15</v>
      </c>
      <c r="H112" t="s">
        <v>33</v>
      </c>
    </row>
    <row r="113" spans="1:9" ht="43.5" x14ac:dyDescent="0.35">
      <c r="A113" s="6" t="s">
        <v>92</v>
      </c>
      <c r="B113" s="6" t="s">
        <v>4</v>
      </c>
      <c r="C113" s="9" t="s">
        <v>83</v>
      </c>
      <c r="D113" s="1">
        <v>33.5</v>
      </c>
      <c r="E113" s="1">
        <v>0</v>
      </c>
      <c r="F113" s="1">
        <v>0</v>
      </c>
      <c r="G113">
        <v>15</v>
      </c>
      <c r="H113" t="s">
        <v>33</v>
      </c>
    </row>
    <row r="114" spans="1:9" x14ac:dyDescent="0.35">
      <c r="A114" s="6" t="s">
        <v>92</v>
      </c>
      <c r="B114" s="6" t="s">
        <v>49</v>
      </c>
      <c r="C114" s="9" t="s">
        <v>50</v>
      </c>
      <c r="D114" s="1">
        <v>33.5</v>
      </c>
      <c r="E114" s="1">
        <v>0</v>
      </c>
      <c r="F114" s="1">
        <v>0</v>
      </c>
      <c r="G114">
        <v>15</v>
      </c>
      <c r="H114" t="s">
        <v>33</v>
      </c>
      <c r="I114" s="16"/>
    </row>
    <row r="115" spans="1:9" ht="29" x14ac:dyDescent="0.35">
      <c r="A115" s="6" t="s">
        <v>92</v>
      </c>
      <c r="B115" s="6" t="s">
        <v>6</v>
      </c>
      <c r="C115" s="9" t="s">
        <v>84</v>
      </c>
      <c r="D115" s="1">
        <v>33.5</v>
      </c>
      <c r="E115" s="1">
        <v>21.75</v>
      </c>
      <c r="F115" s="1">
        <v>0</v>
      </c>
      <c r="G115">
        <v>15</v>
      </c>
      <c r="H115" t="s">
        <v>33</v>
      </c>
    </row>
    <row r="116" spans="1:9" ht="29" x14ac:dyDescent="0.35">
      <c r="A116" s="6" t="s">
        <v>92</v>
      </c>
      <c r="B116" s="6" t="s">
        <v>6</v>
      </c>
      <c r="C116" s="9" t="s">
        <v>85</v>
      </c>
      <c r="D116" s="1">
        <v>33.5</v>
      </c>
      <c r="E116" s="1">
        <v>21.75</v>
      </c>
      <c r="F116" s="1">
        <v>0</v>
      </c>
      <c r="G116">
        <v>15</v>
      </c>
      <c r="H116" t="s">
        <v>33</v>
      </c>
    </row>
    <row r="117" spans="1:9" x14ac:dyDescent="0.35">
      <c r="A117" s="6" t="s">
        <v>92</v>
      </c>
      <c r="B117" s="6" t="s">
        <v>6</v>
      </c>
      <c r="C117" s="9" t="s">
        <v>7</v>
      </c>
      <c r="D117" s="1">
        <v>33.5</v>
      </c>
      <c r="E117" s="1">
        <v>0</v>
      </c>
      <c r="F117" s="1">
        <v>0</v>
      </c>
      <c r="G117">
        <v>15</v>
      </c>
      <c r="H117" t="s">
        <v>33</v>
      </c>
    </row>
    <row r="118" spans="1:9" x14ac:dyDescent="0.35">
      <c r="A118" s="6" t="s">
        <v>35</v>
      </c>
      <c r="B118" s="6" t="s">
        <v>101</v>
      </c>
      <c r="C118" s="9" t="s">
        <v>54</v>
      </c>
      <c r="D118" s="1">
        <v>17.5</v>
      </c>
      <c r="E118" s="1">
        <v>0</v>
      </c>
      <c r="F118" s="1">
        <v>0</v>
      </c>
      <c r="G118">
        <v>15</v>
      </c>
      <c r="H118" t="s">
        <v>33</v>
      </c>
    </row>
    <row r="119" spans="1:9" ht="29" x14ac:dyDescent="0.35">
      <c r="A119" s="6" t="s">
        <v>35</v>
      </c>
      <c r="B119" s="6" t="s">
        <v>101</v>
      </c>
      <c r="C119" s="9" t="s">
        <v>98</v>
      </c>
      <c r="D119" s="1">
        <v>17.5</v>
      </c>
      <c r="E119" s="1">
        <v>0</v>
      </c>
      <c r="F119" s="1">
        <v>0</v>
      </c>
      <c r="G119">
        <v>15</v>
      </c>
      <c r="H119" t="s">
        <v>33</v>
      </c>
    </row>
    <row r="120" spans="1:9" ht="29" x14ac:dyDescent="0.35">
      <c r="A120" s="6" t="s">
        <v>35</v>
      </c>
      <c r="B120" s="6" t="s">
        <v>101</v>
      </c>
      <c r="C120" s="9" t="s">
        <v>99</v>
      </c>
      <c r="D120" s="1">
        <v>17.5</v>
      </c>
      <c r="E120" s="1">
        <v>0</v>
      </c>
      <c r="F120" s="1">
        <v>0</v>
      </c>
      <c r="G120">
        <v>15</v>
      </c>
      <c r="H120" t="s">
        <v>33</v>
      </c>
    </row>
    <row r="121" spans="1:9" x14ac:dyDescent="0.35">
      <c r="A121" s="6" t="s">
        <v>35</v>
      </c>
      <c r="B121" s="6" t="s">
        <v>101</v>
      </c>
      <c r="C121" s="9" t="s">
        <v>53</v>
      </c>
      <c r="D121" s="1">
        <v>17.5</v>
      </c>
      <c r="E121" s="1">
        <v>0</v>
      </c>
      <c r="F121" s="1">
        <v>0</v>
      </c>
      <c r="G121">
        <v>15</v>
      </c>
      <c r="H121" t="s">
        <v>33</v>
      </c>
    </row>
    <row r="122" spans="1:9" x14ac:dyDescent="0.35">
      <c r="A122" s="6" t="s">
        <v>35</v>
      </c>
      <c r="B122" s="6" t="s">
        <v>101</v>
      </c>
      <c r="C122" s="9" t="s">
        <v>31</v>
      </c>
      <c r="D122" s="1">
        <v>17.5</v>
      </c>
      <c r="E122" s="1">
        <v>0</v>
      </c>
      <c r="F122" s="1">
        <v>0</v>
      </c>
      <c r="G122">
        <v>15</v>
      </c>
      <c r="H122" t="s">
        <v>33</v>
      </c>
    </row>
    <row r="123" spans="1:9" ht="43.5" x14ac:dyDescent="0.35">
      <c r="A123" s="6" t="s">
        <v>35</v>
      </c>
      <c r="B123" s="6" t="s">
        <v>101</v>
      </c>
      <c r="C123" s="9" t="s">
        <v>64</v>
      </c>
      <c r="D123" s="1">
        <v>17.5</v>
      </c>
      <c r="E123" s="1">
        <v>0</v>
      </c>
      <c r="F123" s="1">
        <v>0</v>
      </c>
      <c r="G123">
        <v>15</v>
      </c>
      <c r="H123" t="s">
        <v>33</v>
      </c>
    </row>
    <row r="124" spans="1:9" x14ac:dyDescent="0.35">
      <c r="A124" s="6" t="s">
        <v>35</v>
      </c>
      <c r="B124" s="6" t="s">
        <v>49</v>
      </c>
      <c r="C124" s="9" t="s">
        <v>50</v>
      </c>
      <c r="D124" s="1">
        <v>17.5</v>
      </c>
      <c r="E124" s="1">
        <v>0</v>
      </c>
      <c r="F124" s="1">
        <v>0</v>
      </c>
      <c r="G124">
        <v>15</v>
      </c>
      <c r="H124" t="s">
        <v>33</v>
      </c>
      <c r="I124" s="16"/>
    </row>
    <row r="125" spans="1:9" x14ac:dyDescent="0.35">
      <c r="A125" s="6" t="s">
        <v>36</v>
      </c>
      <c r="B125" s="6" t="s">
        <v>49</v>
      </c>
      <c r="C125" s="9" t="s">
        <v>50</v>
      </c>
      <c r="D125" s="1">
        <v>21.25</v>
      </c>
      <c r="E125" s="1">
        <v>0</v>
      </c>
      <c r="F125" s="1">
        <v>0</v>
      </c>
      <c r="G125">
        <v>15</v>
      </c>
      <c r="H125" t="s">
        <v>33</v>
      </c>
      <c r="I125" s="16"/>
    </row>
    <row r="126" spans="1:9" x14ac:dyDescent="0.35">
      <c r="A126" s="6" t="s">
        <v>36</v>
      </c>
      <c r="B126" s="6" t="s">
        <v>18</v>
      </c>
      <c r="C126" s="9" t="s">
        <v>66</v>
      </c>
      <c r="D126" s="1">
        <v>21.25</v>
      </c>
      <c r="E126" s="1">
        <v>0</v>
      </c>
      <c r="F126" s="1">
        <v>0</v>
      </c>
      <c r="G126">
        <v>15</v>
      </c>
      <c r="H126" t="s">
        <v>33</v>
      </c>
    </row>
    <row r="127" spans="1:9" x14ac:dyDescent="0.35">
      <c r="A127" s="6" t="s">
        <v>36</v>
      </c>
      <c r="B127" s="6" t="s">
        <v>18</v>
      </c>
      <c r="C127" s="9" t="s">
        <v>67</v>
      </c>
      <c r="D127" s="1">
        <v>21.25</v>
      </c>
      <c r="E127" s="1">
        <v>0</v>
      </c>
      <c r="F127" s="1">
        <v>0</v>
      </c>
      <c r="G127">
        <v>15</v>
      </c>
      <c r="H127" t="s">
        <v>33</v>
      </c>
    </row>
    <row r="128" spans="1:9" ht="29" x14ac:dyDescent="0.35">
      <c r="A128" s="6" t="s">
        <v>36</v>
      </c>
      <c r="B128" s="6" t="s">
        <v>18</v>
      </c>
      <c r="C128" s="9" t="s">
        <v>68</v>
      </c>
      <c r="D128" s="1">
        <v>21.25</v>
      </c>
      <c r="E128" s="1">
        <v>0</v>
      </c>
      <c r="F128" s="1">
        <v>0</v>
      </c>
      <c r="G128">
        <v>15</v>
      </c>
      <c r="H128" t="s">
        <v>33</v>
      </c>
    </row>
    <row r="129" spans="1:9" ht="43.5" x14ac:dyDescent="0.35">
      <c r="A129" s="6" t="s">
        <v>36</v>
      </c>
      <c r="B129" s="6" t="s">
        <v>18</v>
      </c>
      <c r="C129" s="9" t="s">
        <v>69</v>
      </c>
      <c r="D129" s="1">
        <v>21.25</v>
      </c>
      <c r="E129" s="1">
        <v>0</v>
      </c>
      <c r="F129" s="1">
        <v>0</v>
      </c>
      <c r="G129">
        <v>15</v>
      </c>
      <c r="H129" t="s">
        <v>33</v>
      </c>
    </row>
    <row r="130" spans="1:9" ht="29" x14ac:dyDescent="0.35">
      <c r="A130" s="6" t="s">
        <v>36</v>
      </c>
      <c r="B130" s="6" t="s">
        <v>18</v>
      </c>
      <c r="C130" s="9" t="s">
        <v>17</v>
      </c>
      <c r="D130" s="1">
        <v>21.25</v>
      </c>
      <c r="E130" s="1">
        <v>0</v>
      </c>
      <c r="F130" s="1">
        <v>0</v>
      </c>
      <c r="G130">
        <v>15</v>
      </c>
      <c r="H130" t="s">
        <v>33</v>
      </c>
    </row>
    <row r="131" spans="1:9" x14ac:dyDescent="0.35">
      <c r="A131" s="6" t="s">
        <v>27</v>
      </c>
      <c r="B131" s="6" t="s">
        <v>101</v>
      </c>
      <c r="C131" s="9" t="s">
        <v>54</v>
      </c>
      <c r="D131" s="1">
        <f t="shared" ref="D131:D141" si="7">169.5/4</f>
        <v>42.375</v>
      </c>
      <c r="E131" s="1">
        <v>0</v>
      </c>
      <c r="F131" s="1">
        <v>0</v>
      </c>
      <c r="G131">
        <v>15</v>
      </c>
      <c r="H131" t="s">
        <v>33</v>
      </c>
    </row>
    <row r="132" spans="1:9" ht="29" x14ac:dyDescent="0.35">
      <c r="A132" s="6" t="s">
        <v>27</v>
      </c>
      <c r="B132" s="6" t="s">
        <v>101</v>
      </c>
      <c r="C132" s="9" t="s">
        <v>98</v>
      </c>
      <c r="D132" s="1">
        <f t="shared" si="7"/>
        <v>42.375</v>
      </c>
      <c r="E132" s="1">
        <v>0</v>
      </c>
      <c r="F132" s="1">
        <v>0</v>
      </c>
      <c r="G132">
        <v>15</v>
      </c>
      <c r="H132" t="s">
        <v>33</v>
      </c>
    </row>
    <row r="133" spans="1:9" ht="29" x14ac:dyDescent="0.35">
      <c r="A133" s="6" t="s">
        <v>27</v>
      </c>
      <c r="B133" s="6" t="s">
        <v>101</v>
      </c>
      <c r="C133" s="9" t="s">
        <v>99</v>
      </c>
      <c r="D133" s="1">
        <f t="shared" si="7"/>
        <v>42.375</v>
      </c>
      <c r="E133" s="1">
        <v>0</v>
      </c>
      <c r="F133" s="1">
        <v>0</v>
      </c>
      <c r="G133">
        <v>15</v>
      </c>
      <c r="H133" t="s">
        <v>33</v>
      </c>
    </row>
    <row r="134" spans="1:9" x14ac:dyDescent="0.35">
      <c r="A134" s="6" t="s">
        <v>27</v>
      </c>
      <c r="B134" s="6" t="s">
        <v>101</v>
      </c>
      <c r="C134" s="9" t="s">
        <v>53</v>
      </c>
      <c r="D134" s="1">
        <f t="shared" si="7"/>
        <v>42.375</v>
      </c>
      <c r="E134" s="1">
        <v>0</v>
      </c>
      <c r="F134" s="1">
        <v>0</v>
      </c>
      <c r="G134">
        <v>15</v>
      </c>
      <c r="H134" t="s">
        <v>33</v>
      </c>
    </row>
    <row r="135" spans="1:9" x14ac:dyDescent="0.35">
      <c r="A135" s="6" t="s">
        <v>27</v>
      </c>
      <c r="B135" s="6" t="s">
        <v>101</v>
      </c>
      <c r="C135" s="9" t="s">
        <v>31</v>
      </c>
      <c r="D135" s="1">
        <f t="shared" si="7"/>
        <v>42.375</v>
      </c>
      <c r="E135" s="1">
        <v>0</v>
      </c>
      <c r="F135" s="1">
        <v>0</v>
      </c>
      <c r="G135">
        <v>15</v>
      </c>
      <c r="H135" t="s">
        <v>33</v>
      </c>
    </row>
    <row r="136" spans="1:9" ht="43.5" x14ac:dyDescent="0.35">
      <c r="A136" s="6" t="s">
        <v>27</v>
      </c>
      <c r="B136" s="6" t="s">
        <v>101</v>
      </c>
      <c r="C136" s="9" t="s">
        <v>64</v>
      </c>
      <c r="D136" s="1">
        <f t="shared" si="7"/>
        <v>42.375</v>
      </c>
      <c r="E136" s="1">
        <v>0</v>
      </c>
      <c r="F136" s="1">
        <v>0</v>
      </c>
      <c r="G136">
        <v>15</v>
      </c>
      <c r="H136" t="s">
        <v>33</v>
      </c>
    </row>
    <row r="137" spans="1:9" x14ac:dyDescent="0.35">
      <c r="A137" s="6" t="s">
        <v>27</v>
      </c>
      <c r="B137" s="6" t="s">
        <v>1</v>
      </c>
      <c r="C137" s="9" t="s">
        <v>77</v>
      </c>
      <c r="D137" s="1">
        <f t="shared" si="7"/>
        <v>42.375</v>
      </c>
      <c r="E137" s="1">
        <f>111.5/4</f>
        <v>27.875</v>
      </c>
      <c r="F137" s="1">
        <v>0</v>
      </c>
      <c r="G137">
        <v>15</v>
      </c>
      <c r="H137" t="s">
        <v>33</v>
      </c>
    </row>
    <row r="138" spans="1:9" ht="29" x14ac:dyDescent="0.35">
      <c r="A138" s="6" t="s">
        <v>27</v>
      </c>
      <c r="B138" s="6" t="s">
        <v>1</v>
      </c>
      <c r="C138" s="9" t="s">
        <v>79</v>
      </c>
      <c r="D138" s="1">
        <f t="shared" si="7"/>
        <v>42.375</v>
      </c>
      <c r="E138" s="1">
        <f>111.5/4</f>
        <v>27.875</v>
      </c>
      <c r="F138" s="1">
        <v>0</v>
      </c>
      <c r="G138">
        <v>15</v>
      </c>
      <c r="H138" t="s">
        <v>33</v>
      </c>
    </row>
    <row r="139" spans="1:9" ht="29" x14ac:dyDescent="0.35">
      <c r="A139" s="6" t="s">
        <v>27</v>
      </c>
      <c r="B139" s="6" t="s">
        <v>1</v>
      </c>
      <c r="C139" s="9" t="s">
        <v>80</v>
      </c>
      <c r="D139" s="1">
        <f t="shared" si="7"/>
        <v>42.375</v>
      </c>
      <c r="E139" s="1">
        <f>111.5/4</f>
        <v>27.875</v>
      </c>
      <c r="F139" s="1">
        <v>0</v>
      </c>
      <c r="G139">
        <v>15</v>
      </c>
      <c r="H139" t="s">
        <v>33</v>
      </c>
    </row>
    <row r="140" spans="1:9" x14ac:dyDescent="0.35">
      <c r="A140" s="6" t="s">
        <v>27</v>
      </c>
      <c r="B140" s="6" t="s">
        <v>49</v>
      </c>
      <c r="C140" s="9" t="s">
        <v>50</v>
      </c>
      <c r="D140" s="1">
        <f t="shared" si="7"/>
        <v>42.375</v>
      </c>
      <c r="E140" s="1">
        <v>0</v>
      </c>
      <c r="F140" s="1">
        <v>0</v>
      </c>
      <c r="G140">
        <v>15</v>
      </c>
      <c r="H140" t="s">
        <v>33</v>
      </c>
      <c r="I140" s="16"/>
    </row>
    <row r="141" spans="1:9" x14ac:dyDescent="0.35">
      <c r="A141" s="6" t="s">
        <v>27</v>
      </c>
      <c r="B141" s="6" t="s">
        <v>16</v>
      </c>
      <c r="C141" s="9" t="s">
        <v>60</v>
      </c>
      <c r="D141" s="1">
        <f t="shared" si="7"/>
        <v>42.375</v>
      </c>
      <c r="E141" s="1">
        <f>111.5/4</f>
        <v>27.875</v>
      </c>
      <c r="F141" s="1">
        <v>0</v>
      </c>
      <c r="G141">
        <v>15</v>
      </c>
      <c r="H141" t="s">
        <v>33</v>
      </c>
    </row>
    <row r="142" spans="1:9" ht="29" x14ac:dyDescent="0.35">
      <c r="A142" s="6" t="s">
        <v>27</v>
      </c>
      <c r="B142" s="6" t="s">
        <v>21</v>
      </c>
      <c r="C142" s="9" t="s">
        <v>137</v>
      </c>
      <c r="D142" s="1">
        <f>(169.52/60)*15</f>
        <v>42.38</v>
      </c>
      <c r="E142" s="1">
        <f>111.5/4</f>
        <v>27.875</v>
      </c>
      <c r="F142" s="1">
        <v>0</v>
      </c>
      <c r="G142">
        <v>15</v>
      </c>
      <c r="H142" t="s">
        <v>33</v>
      </c>
    </row>
    <row r="143" spans="1:9" ht="29" x14ac:dyDescent="0.35">
      <c r="A143" s="6" t="s">
        <v>27</v>
      </c>
      <c r="B143" s="6" t="s">
        <v>21</v>
      </c>
      <c r="C143" s="9" t="s">
        <v>73</v>
      </c>
      <c r="D143" s="1">
        <f>169.5/4</f>
        <v>42.375</v>
      </c>
      <c r="E143" s="1">
        <f>111.5/4</f>
        <v>27.875</v>
      </c>
      <c r="F143" s="1">
        <v>0</v>
      </c>
      <c r="G143">
        <v>15</v>
      </c>
      <c r="H143" t="s">
        <v>33</v>
      </c>
    </row>
    <row r="144" spans="1:9" ht="29" x14ac:dyDescent="0.35">
      <c r="A144" s="6" t="s">
        <v>27</v>
      </c>
      <c r="B144" s="6" t="s">
        <v>21</v>
      </c>
      <c r="C144" s="9" t="s">
        <v>22</v>
      </c>
      <c r="D144" s="1">
        <f>169.5/4</f>
        <v>42.375</v>
      </c>
      <c r="E144" s="1">
        <f>111.5/4</f>
        <v>27.875</v>
      </c>
      <c r="F144" s="1">
        <v>0</v>
      </c>
      <c r="G144">
        <v>15</v>
      </c>
      <c r="H144" t="s">
        <v>33</v>
      </c>
    </row>
    <row r="147" spans="8:8" x14ac:dyDescent="0.35">
      <c r="H147" s="13"/>
    </row>
  </sheetData>
  <autoFilter ref="A1:I144" xr:uid="{6505E652-F57E-4B57-BB3A-F60D095788A0}">
    <sortState xmlns:xlrd2="http://schemas.microsoft.com/office/spreadsheetml/2017/richdata2" ref="A2:I144">
      <sortCondition ref="A1:A144"/>
    </sortState>
  </autoFilter>
  <pageMargins left="0.25" right="0.25" top="0.75" bottom="0.75" header="0.3" footer="0.3"/>
  <pageSetup paperSize="5" scale="3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518E5-6B13-45BA-9428-12F532C8064A}">
  <dimension ref="A1:H20"/>
  <sheetViews>
    <sheetView zoomScale="80" zoomScaleNormal="80" zoomScaleSheetLayoutView="90" workbookViewId="0">
      <selection activeCell="C26" sqref="C26"/>
    </sheetView>
  </sheetViews>
  <sheetFormatPr defaultColWidth="9.1796875" defaultRowHeight="14.5" x14ac:dyDescent="0.35"/>
  <cols>
    <col min="1" max="1" width="20.1796875" bestFit="1" customWidth="1"/>
    <col min="2" max="2" width="44.81640625" style="2" bestFit="1" customWidth="1"/>
    <col min="3" max="3" width="103.453125" bestFit="1" customWidth="1"/>
    <col min="4" max="4" width="20" style="1" bestFit="1" customWidth="1"/>
    <col min="5" max="5" width="26.453125" style="1" bestFit="1" customWidth="1"/>
    <col min="6" max="7" width="15.81640625" bestFit="1" customWidth="1"/>
    <col min="8" max="8" width="71.1796875" customWidth="1"/>
  </cols>
  <sheetData>
    <row r="1" spans="1:8" s="3" customFormat="1" ht="29" x14ac:dyDescent="0.35">
      <c r="A1" s="4" t="s">
        <v>0</v>
      </c>
      <c r="B1" s="4" t="s">
        <v>39</v>
      </c>
      <c r="C1" s="8" t="s">
        <v>26</v>
      </c>
      <c r="D1" s="5" t="s">
        <v>28</v>
      </c>
      <c r="E1" s="5" t="s">
        <v>45</v>
      </c>
      <c r="F1" s="8" t="s">
        <v>47</v>
      </c>
      <c r="G1" s="8" t="s">
        <v>46</v>
      </c>
      <c r="H1" s="4" t="s">
        <v>135</v>
      </c>
    </row>
    <row r="2" spans="1:8" x14ac:dyDescent="0.35">
      <c r="A2" t="s">
        <v>126</v>
      </c>
      <c r="B2" s="2" t="s">
        <v>105</v>
      </c>
      <c r="C2" t="s">
        <v>103</v>
      </c>
      <c r="D2" s="1">
        <v>13</v>
      </c>
      <c r="E2" s="1">
        <v>11.5</v>
      </c>
      <c r="F2">
        <v>15</v>
      </c>
      <c r="G2" t="s">
        <v>33</v>
      </c>
    </row>
    <row r="3" spans="1:8" x14ac:dyDescent="0.35">
      <c r="A3" t="s">
        <v>126</v>
      </c>
      <c r="B3" s="2" t="s">
        <v>105</v>
      </c>
      <c r="C3" t="s">
        <v>104</v>
      </c>
      <c r="D3" s="1">
        <v>13</v>
      </c>
      <c r="E3" s="1">
        <v>11.5</v>
      </c>
      <c r="F3">
        <v>15</v>
      </c>
      <c r="G3" t="s">
        <v>33</v>
      </c>
    </row>
    <row r="4" spans="1:8" x14ac:dyDescent="0.35">
      <c r="A4" t="s">
        <v>126</v>
      </c>
      <c r="B4" s="2" t="s">
        <v>105</v>
      </c>
      <c r="C4" t="s">
        <v>128</v>
      </c>
      <c r="D4" s="1">
        <v>13</v>
      </c>
      <c r="E4" s="1">
        <v>11.5</v>
      </c>
      <c r="F4">
        <v>15</v>
      </c>
      <c r="G4" t="s">
        <v>33</v>
      </c>
    </row>
    <row r="5" spans="1:8" x14ac:dyDescent="0.35">
      <c r="A5" t="s">
        <v>126</v>
      </c>
      <c r="B5" s="2" t="s">
        <v>105</v>
      </c>
      <c r="C5" t="s">
        <v>127</v>
      </c>
      <c r="D5" s="1">
        <v>13</v>
      </c>
      <c r="E5" s="1">
        <v>11.5</v>
      </c>
      <c r="F5">
        <v>15</v>
      </c>
      <c r="G5" t="s">
        <v>33</v>
      </c>
    </row>
    <row r="6" spans="1:8" x14ac:dyDescent="0.35">
      <c r="A6" t="s">
        <v>126</v>
      </c>
      <c r="B6" s="2" t="s">
        <v>119</v>
      </c>
      <c r="C6" t="s">
        <v>106</v>
      </c>
      <c r="D6" s="1">
        <v>13</v>
      </c>
      <c r="E6" s="1">
        <v>11.5</v>
      </c>
      <c r="F6">
        <v>15</v>
      </c>
      <c r="G6" t="s">
        <v>33</v>
      </c>
    </row>
    <row r="7" spans="1:8" x14ac:dyDescent="0.35">
      <c r="A7" t="s">
        <v>126</v>
      </c>
      <c r="B7" s="2" t="s">
        <v>119</v>
      </c>
      <c r="C7" t="s">
        <v>107</v>
      </c>
      <c r="D7" s="1">
        <v>13</v>
      </c>
      <c r="E7" s="1">
        <v>11.5</v>
      </c>
      <c r="F7">
        <v>15</v>
      </c>
      <c r="G7" t="s">
        <v>33</v>
      </c>
      <c r="H7" s="12"/>
    </row>
    <row r="8" spans="1:8" x14ac:dyDescent="0.35">
      <c r="A8" t="s">
        <v>126</v>
      </c>
      <c r="B8" s="2" t="s">
        <v>119</v>
      </c>
      <c r="C8" t="s">
        <v>108</v>
      </c>
      <c r="D8" s="1">
        <v>13</v>
      </c>
      <c r="E8" s="1">
        <v>11.5</v>
      </c>
      <c r="F8">
        <v>15</v>
      </c>
      <c r="G8" t="s">
        <v>33</v>
      </c>
      <c r="H8" s="12"/>
    </row>
    <row r="9" spans="1:8" ht="35" customHeight="1" x14ac:dyDescent="0.35">
      <c r="A9" t="s">
        <v>126</v>
      </c>
      <c r="B9" s="2" t="s">
        <v>109</v>
      </c>
      <c r="C9" t="s">
        <v>120</v>
      </c>
      <c r="D9" s="1">
        <v>13</v>
      </c>
      <c r="E9" s="1">
        <v>11.5</v>
      </c>
      <c r="F9">
        <v>15</v>
      </c>
      <c r="G9" t="s">
        <v>33</v>
      </c>
    </row>
    <row r="10" spans="1:8" x14ac:dyDescent="0.35">
      <c r="A10" t="s">
        <v>126</v>
      </c>
      <c r="B10" s="2" t="s">
        <v>109</v>
      </c>
      <c r="C10" t="s">
        <v>111</v>
      </c>
      <c r="D10" s="1">
        <v>13</v>
      </c>
      <c r="E10" s="1">
        <v>11.5</v>
      </c>
      <c r="F10">
        <v>15</v>
      </c>
      <c r="G10" t="s">
        <v>33</v>
      </c>
    </row>
    <row r="11" spans="1:8" x14ac:dyDescent="0.35">
      <c r="A11" t="s">
        <v>126</v>
      </c>
      <c r="B11" s="2" t="s">
        <v>109</v>
      </c>
      <c r="C11" t="s">
        <v>110</v>
      </c>
      <c r="D11" s="1">
        <v>13</v>
      </c>
      <c r="E11" s="1">
        <v>11.5</v>
      </c>
      <c r="F11">
        <v>15</v>
      </c>
      <c r="G11" t="s">
        <v>33</v>
      </c>
    </row>
    <row r="12" spans="1:8" ht="29" x14ac:dyDescent="0.35">
      <c r="A12" t="s">
        <v>126</v>
      </c>
      <c r="B12" s="2" t="s">
        <v>112</v>
      </c>
      <c r="C12" s="7" t="s">
        <v>122</v>
      </c>
      <c r="D12" s="1">
        <v>13</v>
      </c>
      <c r="E12" s="1">
        <v>11.5</v>
      </c>
      <c r="F12">
        <v>15</v>
      </c>
      <c r="G12" t="s">
        <v>33</v>
      </c>
    </row>
    <row r="13" spans="1:8" x14ac:dyDescent="0.35">
      <c r="A13" t="s">
        <v>126</v>
      </c>
      <c r="B13" s="2" t="s">
        <v>115</v>
      </c>
      <c r="C13" t="s">
        <v>121</v>
      </c>
      <c r="D13" s="1">
        <v>13</v>
      </c>
      <c r="E13" s="1">
        <v>11.5</v>
      </c>
      <c r="F13">
        <v>15</v>
      </c>
      <c r="G13" t="s">
        <v>33</v>
      </c>
    </row>
    <row r="14" spans="1:8" ht="29" x14ac:dyDescent="0.35">
      <c r="A14" t="s">
        <v>126</v>
      </c>
      <c r="B14" s="2" t="s">
        <v>115</v>
      </c>
      <c r="C14" s="7" t="s">
        <v>125</v>
      </c>
      <c r="D14" s="1">
        <v>13</v>
      </c>
      <c r="E14" s="1">
        <v>11.5</v>
      </c>
      <c r="F14">
        <v>15</v>
      </c>
      <c r="G14" t="s">
        <v>33</v>
      </c>
    </row>
    <row r="15" spans="1:8" ht="29" x14ac:dyDescent="0.35">
      <c r="A15" t="s">
        <v>126</v>
      </c>
      <c r="B15" s="2" t="s">
        <v>115</v>
      </c>
      <c r="C15" s="7" t="s">
        <v>123</v>
      </c>
      <c r="D15" s="1">
        <v>13</v>
      </c>
      <c r="E15" s="1">
        <v>11.5</v>
      </c>
      <c r="F15">
        <v>15</v>
      </c>
      <c r="G15" t="s">
        <v>33</v>
      </c>
    </row>
    <row r="16" spans="1:8" ht="29" x14ac:dyDescent="0.35">
      <c r="A16" t="s">
        <v>126</v>
      </c>
      <c r="B16" s="2" t="s">
        <v>115</v>
      </c>
      <c r="C16" s="7" t="s">
        <v>124</v>
      </c>
      <c r="D16" s="1">
        <v>13</v>
      </c>
      <c r="E16" s="1">
        <v>11.5</v>
      </c>
      <c r="F16">
        <v>15</v>
      </c>
      <c r="G16" t="s">
        <v>33</v>
      </c>
    </row>
    <row r="17" spans="1:8" x14ac:dyDescent="0.35">
      <c r="A17" t="s">
        <v>126</v>
      </c>
      <c r="B17" s="2" t="s">
        <v>115</v>
      </c>
      <c r="C17" t="s">
        <v>116</v>
      </c>
      <c r="D17" s="1">
        <v>13</v>
      </c>
      <c r="E17" s="1">
        <v>11.5</v>
      </c>
      <c r="F17">
        <v>15</v>
      </c>
      <c r="G17" t="s">
        <v>33</v>
      </c>
    </row>
    <row r="18" spans="1:8" x14ac:dyDescent="0.35">
      <c r="A18" t="s">
        <v>126</v>
      </c>
      <c r="B18" s="2" t="s">
        <v>113</v>
      </c>
      <c r="C18" t="s">
        <v>129</v>
      </c>
      <c r="D18" s="1">
        <v>13</v>
      </c>
      <c r="E18" s="1">
        <v>11.5</v>
      </c>
      <c r="F18">
        <v>15</v>
      </c>
      <c r="G18" t="s">
        <v>33</v>
      </c>
    </row>
    <row r="19" spans="1:8" x14ac:dyDescent="0.35">
      <c r="A19" t="s">
        <v>126</v>
      </c>
      <c r="B19" s="2" t="s">
        <v>113</v>
      </c>
      <c r="C19" t="s">
        <v>114</v>
      </c>
      <c r="D19" s="1">
        <v>13</v>
      </c>
      <c r="E19" s="1">
        <v>11.5</v>
      </c>
      <c r="F19">
        <v>15</v>
      </c>
      <c r="G19" t="s">
        <v>33</v>
      </c>
    </row>
    <row r="20" spans="1:8" x14ac:dyDescent="0.35">
      <c r="A20" t="s">
        <v>126</v>
      </c>
      <c r="B20" s="2" t="s">
        <v>117</v>
      </c>
      <c r="C20" t="s">
        <v>118</v>
      </c>
      <c r="D20" s="1">
        <v>13</v>
      </c>
      <c r="E20" s="1">
        <v>11.5</v>
      </c>
      <c r="F20">
        <v>15</v>
      </c>
      <c r="G20" t="s">
        <v>33</v>
      </c>
      <c r="H20" s="12"/>
    </row>
  </sheetData>
  <autoFilter ref="A1:H20" xr:uid="{007518E5-6B13-45BA-9428-12F532C8064A}"/>
  <pageMargins left="0.25" right="0.25" top="0.75" bottom="0.75" header="0.3" footer="0.3"/>
  <pageSetup paperSize="5"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6CDB6-CA1B-4D38-BD88-ACEBB9F449FA}">
  <dimension ref="A1:H3"/>
  <sheetViews>
    <sheetView zoomScale="80" zoomScaleNormal="80" workbookViewId="0">
      <selection activeCell="M23" sqref="M23"/>
    </sheetView>
  </sheetViews>
  <sheetFormatPr defaultColWidth="9.1796875" defaultRowHeight="14.5" x14ac:dyDescent="0.35"/>
  <cols>
    <col min="1" max="1" width="10.36328125" bestFit="1" customWidth="1"/>
    <col min="2" max="2" width="28.6328125" bestFit="1" customWidth="1"/>
    <col min="3" max="3" width="26.453125" bestFit="1" customWidth="1"/>
    <col min="4" max="4" width="9.6328125" bestFit="1" customWidth="1"/>
    <col min="5" max="5" width="14.81640625" bestFit="1" customWidth="1"/>
    <col min="6" max="6" width="13.1796875" bestFit="1" customWidth="1"/>
    <col min="7" max="7" width="10.6328125" customWidth="1"/>
    <col min="8" max="8" width="12" customWidth="1"/>
  </cols>
  <sheetData>
    <row r="1" spans="1:8" s="3" customFormat="1" ht="29" x14ac:dyDescent="0.35">
      <c r="A1" s="4" t="s">
        <v>0</v>
      </c>
      <c r="B1" s="4" t="s">
        <v>39</v>
      </c>
      <c r="C1" s="8" t="s">
        <v>26</v>
      </c>
      <c r="D1" s="5" t="s">
        <v>28</v>
      </c>
      <c r="E1" s="5" t="s">
        <v>45</v>
      </c>
      <c r="F1" s="5" t="s">
        <v>100</v>
      </c>
      <c r="G1" s="8" t="s">
        <v>47</v>
      </c>
      <c r="H1" s="8" t="s">
        <v>46</v>
      </c>
    </row>
    <row r="2" spans="1:8" x14ac:dyDescent="0.35">
      <c r="A2" t="s">
        <v>42</v>
      </c>
      <c r="B2" s="2" t="s">
        <v>40</v>
      </c>
      <c r="C2" s="19" t="s">
        <v>41</v>
      </c>
      <c r="D2" s="20">
        <v>219.33</v>
      </c>
      <c r="E2" s="20">
        <v>0</v>
      </c>
      <c r="F2" s="20">
        <v>143.41999999999999</v>
      </c>
      <c r="G2">
        <v>1</v>
      </c>
      <c r="H2" t="s">
        <v>43</v>
      </c>
    </row>
    <row r="3" spans="1:8" ht="26" customHeight="1" x14ac:dyDescent="0.35">
      <c r="A3" t="s">
        <v>42</v>
      </c>
      <c r="B3" s="2" t="s">
        <v>40</v>
      </c>
      <c r="C3" s="19" t="s">
        <v>136</v>
      </c>
      <c r="D3" s="20">
        <v>219.33</v>
      </c>
      <c r="E3" s="20">
        <v>0</v>
      </c>
      <c r="F3" s="20">
        <v>143.41999999999999</v>
      </c>
      <c r="G3">
        <v>1</v>
      </c>
      <c r="H3" t="s">
        <v>43</v>
      </c>
    </row>
  </sheetData>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0A69A-9517-40FD-B934-685223136721}">
  <sheetPr>
    <pageSetUpPr fitToPage="1"/>
  </sheetPr>
  <dimension ref="A1:I165"/>
  <sheetViews>
    <sheetView tabSelected="1" zoomScale="125" zoomScaleNormal="125" workbookViewId="0">
      <pane ySplit="1" topLeftCell="A2" activePane="bottomLeft" state="frozen"/>
      <selection pane="bottomLeft" activeCell="A2" sqref="A2"/>
    </sheetView>
  </sheetViews>
  <sheetFormatPr defaultColWidth="178.81640625" defaultRowHeight="14.5" x14ac:dyDescent="0.35"/>
  <cols>
    <col min="1" max="1" width="46.6328125" style="6" customWidth="1"/>
    <col min="2" max="2" width="45.6328125" style="6" bestFit="1" customWidth="1"/>
    <col min="3" max="3" width="119.1796875" style="9" bestFit="1" customWidth="1"/>
    <col min="4" max="4" width="16" style="1" customWidth="1"/>
    <col min="5" max="5" width="21" style="1" bestFit="1" customWidth="1"/>
    <col min="6" max="6" width="19.1796875" style="1" bestFit="1" customWidth="1"/>
    <col min="7" max="7" width="15.453125" bestFit="1" customWidth="1"/>
    <col min="8" max="8" width="15.453125" customWidth="1"/>
    <col min="9" max="9" width="123.453125" bestFit="1" customWidth="1"/>
  </cols>
  <sheetData>
    <row r="1" spans="1:9" s="3" customFormat="1" ht="29" x14ac:dyDescent="0.35">
      <c r="A1" s="4" t="s">
        <v>0</v>
      </c>
      <c r="B1" s="4" t="s">
        <v>39</v>
      </c>
      <c r="C1" s="8" t="s">
        <v>26</v>
      </c>
      <c r="D1" s="5" t="s">
        <v>28</v>
      </c>
      <c r="E1" s="5" t="s">
        <v>45</v>
      </c>
      <c r="F1" s="5" t="s">
        <v>100</v>
      </c>
      <c r="G1" s="8" t="s">
        <v>47</v>
      </c>
      <c r="H1" s="8" t="s">
        <v>46</v>
      </c>
      <c r="I1" s="11" t="s">
        <v>135</v>
      </c>
    </row>
    <row r="2" spans="1:9" x14ac:dyDescent="0.35">
      <c r="A2" s="6" t="s">
        <v>102</v>
      </c>
      <c r="B2" s="6" t="s">
        <v>49</v>
      </c>
      <c r="C2" s="9" t="s">
        <v>50</v>
      </c>
      <c r="D2" s="1">
        <v>12</v>
      </c>
      <c r="F2" s="1">
        <v>0</v>
      </c>
      <c r="G2">
        <v>15</v>
      </c>
      <c r="H2" t="s">
        <v>33</v>
      </c>
    </row>
    <row r="3" spans="1:9" x14ac:dyDescent="0.35">
      <c r="A3" s="6" t="s">
        <v>102</v>
      </c>
      <c r="B3" s="6" t="s">
        <v>16</v>
      </c>
      <c r="C3" s="9" t="s">
        <v>59</v>
      </c>
      <c r="D3" s="1">
        <v>12</v>
      </c>
      <c r="E3" s="1">
        <v>12</v>
      </c>
      <c r="F3" s="1">
        <v>0</v>
      </c>
      <c r="G3">
        <v>15</v>
      </c>
      <c r="H3" t="s">
        <v>33</v>
      </c>
    </row>
    <row r="4" spans="1:9" ht="29" x14ac:dyDescent="0.35">
      <c r="A4" s="6" t="s">
        <v>25</v>
      </c>
      <c r="B4" s="6" t="s">
        <v>101</v>
      </c>
      <c r="C4" s="9" t="s">
        <v>98</v>
      </c>
      <c r="D4" s="1">
        <v>16</v>
      </c>
      <c r="E4" s="1">
        <v>0</v>
      </c>
      <c r="F4" s="1">
        <v>0</v>
      </c>
      <c r="G4">
        <v>15</v>
      </c>
      <c r="H4" t="s">
        <v>33</v>
      </c>
    </row>
    <row r="5" spans="1:9" x14ac:dyDescent="0.35">
      <c r="A5" s="6" t="s">
        <v>25</v>
      </c>
      <c r="B5" s="6" t="s">
        <v>101</v>
      </c>
      <c r="C5" s="9" t="s">
        <v>53</v>
      </c>
      <c r="D5" s="1">
        <v>16</v>
      </c>
      <c r="E5" s="1">
        <v>0</v>
      </c>
      <c r="F5" s="1">
        <v>0</v>
      </c>
      <c r="G5">
        <v>15</v>
      </c>
      <c r="H5" t="s">
        <v>33</v>
      </c>
    </row>
    <row r="6" spans="1:9" x14ac:dyDescent="0.35">
      <c r="A6" s="6" t="s">
        <v>25</v>
      </c>
      <c r="B6" s="6" t="s">
        <v>101</v>
      </c>
      <c r="C6" s="9" t="s">
        <v>54</v>
      </c>
      <c r="D6" s="1">
        <v>16</v>
      </c>
      <c r="E6" s="1">
        <v>0</v>
      </c>
      <c r="F6" s="1">
        <v>0</v>
      </c>
      <c r="G6">
        <v>15</v>
      </c>
      <c r="H6" t="s">
        <v>33</v>
      </c>
    </row>
    <row r="7" spans="1:9" x14ac:dyDescent="0.35">
      <c r="A7" s="6" t="s">
        <v>25</v>
      </c>
      <c r="B7" s="6" t="s">
        <v>101</v>
      </c>
      <c r="C7" s="9" t="s">
        <v>31</v>
      </c>
      <c r="D7" s="1">
        <v>16</v>
      </c>
      <c r="E7" s="1">
        <v>0</v>
      </c>
      <c r="F7" s="1">
        <v>0</v>
      </c>
      <c r="G7">
        <v>15</v>
      </c>
      <c r="H7" t="s">
        <v>33</v>
      </c>
    </row>
    <row r="8" spans="1:9" ht="29" x14ac:dyDescent="0.35">
      <c r="A8" s="6" t="s">
        <v>25</v>
      </c>
      <c r="B8" s="6" t="s">
        <v>101</v>
      </c>
      <c r="C8" s="9" t="s">
        <v>64</v>
      </c>
      <c r="D8" s="1">
        <v>16</v>
      </c>
      <c r="E8" s="1">
        <v>0</v>
      </c>
      <c r="F8" s="1">
        <v>0</v>
      </c>
      <c r="G8">
        <v>15</v>
      </c>
      <c r="H8" t="s">
        <v>33</v>
      </c>
    </row>
    <row r="9" spans="1:9" x14ac:dyDescent="0.35">
      <c r="A9" s="6" t="s">
        <v>25</v>
      </c>
      <c r="B9" s="6" t="s">
        <v>1</v>
      </c>
      <c r="C9" s="9" t="s">
        <v>77</v>
      </c>
      <c r="D9" s="1">
        <v>16</v>
      </c>
      <c r="E9" s="1">
        <v>16</v>
      </c>
      <c r="F9" s="1">
        <v>0</v>
      </c>
      <c r="G9">
        <v>15</v>
      </c>
      <c r="H9" t="s">
        <v>33</v>
      </c>
    </row>
    <row r="10" spans="1:9" ht="29" x14ac:dyDescent="0.35">
      <c r="A10" s="6" t="s">
        <v>25</v>
      </c>
      <c r="B10" s="6" t="s">
        <v>1</v>
      </c>
      <c r="C10" s="9" t="s">
        <v>93</v>
      </c>
      <c r="D10" s="1">
        <v>16</v>
      </c>
      <c r="E10" s="1">
        <v>16</v>
      </c>
      <c r="F10" s="1">
        <v>0</v>
      </c>
      <c r="G10">
        <v>15</v>
      </c>
      <c r="H10" t="s">
        <v>33</v>
      </c>
    </row>
    <row r="11" spans="1:9" ht="29" x14ac:dyDescent="0.35">
      <c r="A11" s="6" t="s">
        <v>25</v>
      </c>
      <c r="B11" s="6" t="s">
        <v>1</v>
      </c>
      <c r="C11" s="9" t="s">
        <v>93</v>
      </c>
      <c r="D11" s="1">
        <v>16</v>
      </c>
      <c r="E11" s="1">
        <v>16</v>
      </c>
      <c r="F11" s="1">
        <v>0</v>
      </c>
      <c r="G11">
        <v>15</v>
      </c>
      <c r="H11" t="s">
        <v>33</v>
      </c>
    </row>
    <row r="12" spans="1:9" ht="29" x14ac:dyDescent="0.35">
      <c r="A12" s="6" t="s">
        <v>25</v>
      </c>
      <c r="B12" s="6" t="s">
        <v>1</v>
      </c>
      <c r="C12" s="9" t="s">
        <v>94</v>
      </c>
      <c r="D12" s="1">
        <v>16</v>
      </c>
      <c r="E12" s="1">
        <v>16</v>
      </c>
      <c r="F12" s="1">
        <v>0</v>
      </c>
      <c r="G12">
        <v>15</v>
      </c>
      <c r="H12" t="s">
        <v>33</v>
      </c>
    </row>
    <row r="13" spans="1:9" ht="29" x14ac:dyDescent="0.35">
      <c r="A13" s="6" t="s">
        <v>25</v>
      </c>
      <c r="B13" s="6" t="s">
        <v>1</v>
      </c>
      <c r="C13" s="9" t="s">
        <v>94</v>
      </c>
      <c r="D13" s="1">
        <v>16</v>
      </c>
      <c r="E13" s="1">
        <v>16</v>
      </c>
      <c r="F13" s="1">
        <v>0</v>
      </c>
      <c r="G13">
        <v>15</v>
      </c>
      <c r="H13" t="s">
        <v>33</v>
      </c>
    </row>
    <row r="14" spans="1:9" ht="29" x14ac:dyDescent="0.35">
      <c r="A14" s="6" t="s">
        <v>25</v>
      </c>
      <c r="B14" s="6" t="s">
        <v>1</v>
      </c>
      <c r="C14" s="9" t="s">
        <v>94</v>
      </c>
      <c r="D14" s="1">
        <v>16</v>
      </c>
      <c r="E14" s="1">
        <v>16</v>
      </c>
      <c r="F14" s="1">
        <v>0</v>
      </c>
      <c r="G14">
        <v>15</v>
      </c>
      <c r="H14" t="s">
        <v>33</v>
      </c>
    </row>
    <row r="15" spans="1:9" ht="29" x14ac:dyDescent="0.35">
      <c r="A15" s="6" t="s">
        <v>25</v>
      </c>
      <c r="B15" s="6" t="s">
        <v>1</v>
      </c>
      <c r="C15" s="9" t="s">
        <v>94</v>
      </c>
      <c r="D15" s="1">
        <v>16</v>
      </c>
      <c r="E15" s="1">
        <v>16</v>
      </c>
      <c r="F15" s="1">
        <v>0</v>
      </c>
      <c r="G15">
        <v>15</v>
      </c>
      <c r="H15" t="s">
        <v>33</v>
      </c>
    </row>
    <row r="16" spans="1:9" ht="29" x14ac:dyDescent="0.35">
      <c r="A16" s="6" t="s">
        <v>25</v>
      </c>
      <c r="B16" s="6" t="s">
        <v>1</v>
      </c>
      <c r="C16" s="9" t="s">
        <v>94</v>
      </c>
      <c r="D16" s="1">
        <v>16</v>
      </c>
      <c r="E16" s="1">
        <v>16</v>
      </c>
      <c r="F16" s="1">
        <v>0</v>
      </c>
      <c r="G16">
        <v>15</v>
      </c>
      <c r="H16" t="s">
        <v>33</v>
      </c>
    </row>
    <row r="17" spans="1:8" ht="29" x14ac:dyDescent="0.35">
      <c r="A17" s="6" t="s">
        <v>25</v>
      </c>
      <c r="B17" s="6" t="s">
        <v>1</v>
      </c>
      <c r="C17" s="9" t="s">
        <v>94</v>
      </c>
      <c r="D17" s="1">
        <v>16</v>
      </c>
      <c r="E17" s="1">
        <v>16</v>
      </c>
      <c r="F17" s="1">
        <v>0</v>
      </c>
      <c r="G17">
        <v>15</v>
      </c>
      <c r="H17" t="s">
        <v>33</v>
      </c>
    </row>
    <row r="18" spans="1:8" ht="29" x14ac:dyDescent="0.35">
      <c r="A18" s="6" t="s">
        <v>25</v>
      </c>
      <c r="B18" s="6" t="s">
        <v>1</v>
      </c>
      <c r="C18" s="9" t="s">
        <v>94</v>
      </c>
      <c r="D18" s="1">
        <v>16</v>
      </c>
      <c r="E18" s="1">
        <v>16</v>
      </c>
      <c r="F18" s="1">
        <v>0</v>
      </c>
      <c r="G18">
        <v>15</v>
      </c>
      <c r="H18" t="s">
        <v>33</v>
      </c>
    </row>
    <row r="19" spans="1:8" ht="29" x14ac:dyDescent="0.35">
      <c r="A19" s="6" t="s">
        <v>25</v>
      </c>
      <c r="B19" s="6" t="s">
        <v>1</v>
      </c>
      <c r="C19" s="9" t="s">
        <v>94</v>
      </c>
      <c r="D19" s="1">
        <v>16</v>
      </c>
      <c r="E19" s="1">
        <v>16</v>
      </c>
      <c r="F19" s="1">
        <v>0</v>
      </c>
      <c r="G19">
        <v>15</v>
      </c>
      <c r="H19" t="s">
        <v>33</v>
      </c>
    </row>
    <row r="20" spans="1:8" ht="29" x14ac:dyDescent="0.35">
      <c r="A20" s="6" t="s">
        <v>25</v>
      </c>
      <c r="B20" s="6" t="s">
        <v>1</v>
      </c>
      <c r="C20" s="9" t="s">
        <v>94</v>
      </c>
      <c r="D20" s="1">
        <v>16</v>
      </c>
      <c r="E20" s="1">
        <v>16</v>
      </c>
      <c r="F20" s="1">
        <v>0</v>
      </c>
      <c r="G20">
        <v>15</v>
      </c>
      <c r="H20" t="s">
        <v>33</v>
      </c>
    </row>
    <row r="21" spans="1:8" ht="29" x14ac:dyDescent="0.35">
      <c r="A21" s="6" t="s">
        <v>25</v>
      </c>
      <c r="B21" s="6" t="s">
        <v>1</v>
      </c>
      <c r="C21" s="9" t="s">
        <v>94</v>
      </c>
      <c r="D21" s="1">
        <v>16</v>
      </c>
      <c r="E21" s="1">
        <v>16</v>
      </c>
      <c r="F21" s="1">
        <v>0</v>
      </c>
      <c r="G21">
        <v>15</v>
      </c>
      <c r="H21" t="s">
        <v>33</v>
      </c>
    </row>
    <row r="22" spans="1:8" ht="29" x14ac:dyDescent="0.35">
      <c r="A22" s="6" t="s">
        <v>25</v>
      </c>
      <c r="B22" s="6" t="s">
        <v>1</v>
      </c>
      <c r="C22" s="9" t="s">
        <v>94</v>
      </c>
      <c r="D22" s="1">
        <v>16</v>
      </c>
      <c r="E22" s="1">
        <v>16</v>
      </c>
      <c r="F22" s="1">
        <v>0</v>
      </c>
      <c r="G22">
        <v>15</v>
      </c>
      <c r="H22" t="s">
        <v>33</v>
      </c>
    </row>
    <row r="23" spans="1:8" ht="29" x14ac:dyDescent="0.35">
      <c r="A23" s="6" t="s">
        <v>25</v>
      </c>
      <c r="B23" s="6" t="s">
        <v>1</v>
      </c>
      <c r="C23" s="9" t="s">
        <v>94</v>
      </c>
      <c r="D23" s="1">
        <v>16</v>
      </c>
      <c r="E23" s="1">
        <v>16</v>
      </c>
      <c r="F23" s="1">
        <v>0</v>
      </c>
      <c r="G23">
        <v>15</v>
      </c>
      <c r="H23" t="s">
        <v>33</v>
      </c>
    </row>
    <row r="24" spans="1:8" ht="29" x14ac:dyDescent="0.35">
      <c r="A24" s="6" t="s">
        <v>25</v>
      </c>
      <c r="B24" s="6" t="s">
        <v>1</v>
      </c>
      <c r="C24" s="9" t="s">
        <v>80</v>
      </c>
      <c r="D24" s="1">
        <v>16</v>
      </c>
      <c r="E24" s="1">
        <v>16</v>
      </c>
      <c r="F24" s="1">
        <v>0</v>
      </c>
      <c r="G24">
        <v>15</v>
      </c>
      <c r="H24" t="s">
        <v>33</v>
      </c>
    </row>
    <row r="25" spans="1:8" x14ac:dyDescent="0.35">
      <c r="A25" s="6" t="s">
        <v>25</v>
      </c>
      <c r="B25" s="6" t="s">
        <v>1</v>
      </c>
      <c r="C25" s="9" t="s">
        <v>79</v>
      </c>
      <c r="D25" s="1">
        <v>16</v>
      </c>
      <c r="E25" s="1">
        <v>16</v>
      </c>
      <c r="F25" s="1">
        <v>0</v>
      </c>
      <c r="G25">
        <v>15</v>
      </c>
      <c r="H25" t="s">
        <v>33</v>
      </c>
    </row>
    <row r="26" spans="1:8" x14ac:dyDescent="0.35">
      <c r="A26" s="6" t="s">
        <v>25</v>
      </c>
      <c r="B26" s="6" t="s">
        <v>1</v>
      </c>
      <c r="C26" s="9" t="s">
        <v>79</v>
      </c>
      <c r="D26" s="1">
        <v>16</v>
      </c>
      <c r="E26" s="1">
        <v>16</v>
      </c>
      <c r="F26" s="1">
        <v>0</v>
      </c>
      <c r="G26">
        <v>15</v>
      </c>
      <c r="H26" t="s">
        <v>33</v>
      </c>
    </row>
    <row r="27" spans="1:8" x14ac:dyDescent="0.35">
      <c r="A27" s="6" t="s">
        <v>25</v>
      </c>
      <c r="B27" s="6" t="s">
        <v>1</v>
      </c>
      <c r="C27" s="9" t="s">
        <v>78</v>
      </c>
      <c r="D27" s="1">
        <v>16</v>
      </c>
      <c r="E27" s="1">
        <v>16</v>
      </c>
      <c r="F27" s="1">
        <v>0</v>
      </c>
      <c r="G27">
        <v>15</v>
      </c>
      <c r="H27" t="s">
        <v>33</v>
      </c>
    </row>
    <row r="28" spans="1:8" ht="29" x14ac:dyDescent="0.35">
      <c r="A28" s="6" t="s">
        <v>25</v>
      </c>
      <c r="B28" s="6" t="s">
        <v>1</v>
      </c>
      <c r="C28" s="9" t="s">
        <v>2</v>
      </c>
      <c r="D28" s="1">
        <v>16</v>
      </c>
      <c r="E28" s="1">
        <v>16</v>
      </c>
      <c r="F28" s="1">
        <v>0</v>
      </c>
      <c r="G28">
        <v>15</v>
      </c>
      <c r="H28" t="s">
        <v>33</v>
      </c>
    </row>
    <row r="29" spans="1:8" ht="29" x14ac:dyDescent="0.35">
      <c r="A29" s="6" t="s">
        <v>25</v>
      </c>
      <c r="B29" s="6" t="s">
        <v>1</v>
      </c>
      <c r="C29" s="9" t="s">
        <v>2</v>
      </c>
      <c r="D29" s="1">
        <v>16</v>
      </c>
      <c r="E29" s="1">
        <v>16</v>
      </c>
      <c r="F29" s="1">
        <v>0</v>
      </c>
      <c r="G29">
        <v>15</v>
      </c>
      <c r="H29" t="s">
        <v>33</v>
      </c>
    </row>
    <row r="30" spans="1:8" ht="29" x14ac:dyDescent="0.35">
      <c r="A30" s="6" t="s">
        <v>25</v>
      </c>
      <c r="B30" s="6" t="s">
        <v>1</v>
      </c>
      <c r="C30" s="9" t="s">
        <v>2</v>
      </c>
      <c r="D30" s="1">
        <v>16</v>
      </c>
      <c r="E30" s="1">
        <v>16</v>
      </c>
      <c r="F30" s="1">
        <v>0</v>
      </c>
      <c r="G30">
        <v>15</v>
      </c>
      <c r="H30" t="s">
        <v>33</v>
      </c>
    </row>
    <row r="31" spans="1:8" ht="29" x14ac:dyDescent="0.35">
      <c r="A31" s="6" t="s">
        <v>25</v>
      </c>
      <c r="B31" s="6" t="s">
        <v>1</v>
      </c>
      <c r="C31" s="9" t="s">
        <v>2</v>
      </c>
      <c r="D31" s="1">
        <v>16</v>
      </c>
      <c r="E31" s="1">
        <v>16</v>
      </c>
      <c r="F31" s="1">
        <v>0</v>
      </c>
      <c r="G31">
        <v>15</v>
      </c>
      <c r="H31" t="s">
        <v>33</v>
      </c>
    </row>
    <row r="32" spans="1:8" ht="29" x14ac:dyDescent="0.35">
      <c r="A32" s="6" t="s">
        <v>25</v>
      </c>
      <c r="B32" s="6" t="s">
        <v>1</v>
      </c>
      <c r="C32" s="9" t="s">
        <v>2</v>
      </c>
      <c r="D32" s="1">
        <v>16</v>
      </c>
      <c r="E32" s="1">
        <v>16</v>
      </c>
      <c r="F32" s="1">
        <v>0</v>
      </c>
      <c r="G32">
        <v>15</v>
      </c>
      <c r="H32" t="s">
        <v>33</v>
      </c>
    </row>
    <row r="33" spans="1:8" ht="29" x14ac:dyDescent="0.35">
      <c r="A33" s="6" t="s">
        <v>25</v>
      </c>
      <c r="B33" s="6" t="s">
        <v>1</v>
      </c>
      <c r="C33" s="9" t="s">
        <v>2</v>
      </c>
      <c r="D33" s="1">
        <v>16</v>
      </c>
      <c r="E33" s="1">
        <v>16</v>
      </c>
      <c r="F33" s="1">
        <v>0</v>
      </c>
      <c r="G33">
        <v>15</v>
      </c>
      <c r="H33" t="s">
        <v>33</v>
      </c>
    </row>
    <row r="34" spans="1:8" ht="29" x14ac:dyDescent="0.35">
      <c r="A34" s="6" t="s">
        <v>25</v>
      </c>
      <c r="B34" s="6" t="s">
        <v>1</v>
      </c>
      <c r="C34" s="9" t="s">
        <v>2</v>
      </c>
      <c r="D34" s="1">
        <v>16</v>
      </c>
      <c r="E34" s="1">
        <v>16</v>
      </c>
      <c r="F34" s="1">
        <v>0</v>
      </c>
      <c r="G34">
        <v>15</v>
      </c>
      <c r="H34" t="s">
        <v>33</v>
      </c>
    </row>
    <row r="35" spans="1:8" ht="29" x14ac:dyDescent="0.35">
      <c r="A35" s="6" t="s">
        <v>25</v>
      </c>
      <c r="B35" s="6" t="s">
        <v>1</v>
      </c>
      <c r="C35" s="9" t="s">
        <v>2</v>
      </c>
      <c r="D35" s="1">
        <v>16</v>
      </c>
      <c r="E35" s="1">
        <v>16</v>
      </c>
      <c r="F35" s="1">
        <v>0</v>
      </c>
      <c r="G35">
        <v>15</v>
      </c>
      <c r="H35" t="s">
        <v>33</v>
      </c>
    </row>
    <row r="36" spans="1:8" ht="29" x14ac:dyDescent="0.35">
      <c r="A36" s="6" t="s">
        <v>25</v>
      </c>
      <c r="B36" s="6" t="s">
        <v>1</v>
      </c>
      <c r="C36" s="9" t="s">
        <v>2</v>
      </c>
      <c r="D36" s="1">
        <v>16</v>
      </c>
      <c r="E36" s="1">
        <v>16</v>
      </c>
      <c r="F36" s="1">
        <v>0</v>
      </c>
      <c r="G36">
        <v>15</v>
      </c>
      <c r="H36" t="s">
        <v>33</v>
      </c>
    </row>
    <row r="37" spans="1:8" ht="29" x14ac:dyDescent="0.35">
      <c r="A37" s="6" t="s">
        <v>25</v>
      </c>
      <c r="B37" s="6" t="s">
        <v>1</v>
      </c>
      <c r="C37" s="9" t="s">
        <v>2</v>
      </c>
      <c r="D37" s="1">
        <v>16</v>
      </c>
      <c r="E37" s="1">
        <v>16</v>
      </c>
      <c r="F37" s="1">
        <v>0</v>
      </c>
      <c r="G37">
        <v>15</v>
      </c>
      <c r="H37" t="s">
        <v>33</v>
      </c>
    </row>
    <row r="38" spans="1:8" ht="29" x14ac:dyDescent="0.35">
      <c r="A38" s="6" t="s">
        <v>25</v>
      </c>
      <c r="B38" s="6" t="s">
        <v>1</v>
      </c>
      <c r="C38" s="9" t="s">
        <v>2</v>
      </c>
      <c r="D38" s="1">
        <v>16</v>
      </c>
      <c r="E38" s="1">
        <v>16</v>
      </c>
      <c r="F38" s="1">
        <v>0</v>
      </c>
      <c r="G38">
        <v>15</v>
      </c>
      <c r="H38" t="s">
        <v>33</v>
      </c>
    </row>
    <row r="39" spans="1:8" ht="29" x14ac:dyDescent="0.35">
      <c r="A39" s="6" t="s">
        <v>25</v>
      </c>
      <c r="B39" s="6" t="s">
        <v>1</v>
      </c>
      <c r="C39" s="9" t="s">
        <v>2</v>
      </c>
      <c r="D39" s="1">
        <v>16</v>
      </c>
      <c r="E39" s="1">
        <v>16</v>
      </c>
      <c r="F39" s="1">
        <v>0</v>
      </c>
      <c r="G39">
        <v>15</v>
      </c>
      <c r="H39" t="s">
        <v>33</v>
      </c>
    </row>
    <row r="40" spans="1:8" ht="29" x14ac:dyDescent="0.35">
      <c r="A40" s="6" t="s">
        <v>25</v>
      </c>
      <c r="B40" s="6" t="s">
        <v>1</v>
      </c>
      <c r="C40" s="9" t="s">
        <v>2</v>
      </c>
      <c r="D40" s="1">
        <v>16</v>
      </c>
      <c r="E40" s="1">
        <v>16</v>
      </c>
      <c r="F40" s="1">
        <v>0</v>
      </c>
      <c r="G40">
        <v>15</v>
      </c>
      <c r="H40" t="s">
        <v>33</v>
      </c>
    </row>
    <row r="41" spans="1:8" ht="29" x14ac:dyDescent="0.35">
      <c r="A41" s="6" t="s">
        <v>25</v>
      </c>
      <c r="B41" s="6" t="s">
        <v>1</v>
      </c>
      <c r="C41" s="9" t="s">
        <v>2</v>
      </c>
      <c r="D41" s="1">
        <v>16</v>
      </c>
      <c r="E41" s="1">
        <v>16</v>
      </c>
      <c r="F41" s="1">
        <v>0</v>
      </c>
      <c r="G41">
        <v>15</v>
      </c>
      <c r="H41" t="s">
        <v>33</v>
      </c>
    </row>
    <row r="42" spans="1:8" x14ac:dyDescent="0.35">
      <c r="A42" s="6" t="s">
        <v>25</v>
      </c>
      <c r="B42" s="6" t="s">
        <v>49</v>
      </c>
      <c r="C42" s="9" t="s">
        <v>50</v>
      </c>
      <c r="D42" s="1">
        <v>16</v>
      </c>
      <c r="E42" s="1">
        <v>0</v>
      </c>
      <c r="F42" s="1">
        <v>0</v>
      </c>
      <c r="G42">
        <v>15</v>
      </c>
      <c r="H42" t="s">
        <v>33</v>
      </c>
    </row>
    <row r="43" spans="1:8" x14ac:dyDescent="0.35">
      <c r="A43" s="6" t="s">
        <v>25</v>
      </c>
      <c r="B43" s="6" t="s">
        <v>16</v>
      </c>
      <c r="C43" s="9" t="s">
        <v>60</v>
      </c>
      <c r="D43" s="1">
        <v>16</v>
      </c>
      <c r="E43" s="1">
        <v>16</v>
      </c>
      <c r="F43" s="1">
        <v>0</v>
      </c>
      <c r="G43">
        <v>15</v>
      </c>
      <c r="H43" t="s">
        <v>33</v>
      </c>
    </row>
    <row r="44" spans="1:8" x14ac:dyDescent="0.35">
      <c r="A44" s="6" t="s">
        <v>95</v>
      </c>
      <c r="B44" s="6" t="s">
        <v>96</v>
      </c>
      <c r="C44" s="9" t="s">
        <v>97</v>
      </c>
      <c r="D44" s="1">
        <f>45/4</f>
        <v>11.25</v>
      </c>
      <c r="E44" s="1">
        <f>34.2/4</f>
        <v>8.5500000000000007</v>
      </c>
      <c r="F44" s="1">
        <v>0</v>
      </c>
      <c r="G44">
        <v>15</v>
      </c>
      <c r="H44" t="s">
        <v>33</v>
      </c>
    </row>
    <row r="45" spans="1:8" ht="29" x14ac:dyDescent="0.35">
      <c r="A45" s="6" t="s">
        <v>91</v>
      </c>
      <c r="B45" s="6" t="s">
        <v>101</v>
      </c>
      <c r="C45" s="9" t="s">
        <v>98</v>
      </c>
      <c r="D45" s="1">
        <f t="shared" ref="D45:D50" si="0">39*0.75</f>
        <v>29.25</v>
      </c>
      <c r="E45" s="1">
        <v>0</v>
      </c>
      <c r="F45" s="1">
        <v>0</v>
      </c>
      <c r="G45">
        <v>15</v>
      </c>
      <c r="H45" t="s">
        <v>33</v>
      </c>
    </row>
    <row r="46" spans="1:8" x14ac:dyDescent="0.35">
      <c r="A46" s="6" t="s">
        <v>91</v>
      </c>
      <c r="B46" s="6" t="s">
        <v>101</v>
      </c>
      <c r="C46" s="9" t="s">
        <v>53</v>
      </c>
      <c r="D46" s="1">
        <f t="shared" si="0"/>
        <v>29.25</v>
      </c>
      <c r="E46" s="1">
        <v>0</v>
      </c>
      <c r="F46" s="1">
        <v>0</v>
      </c>
      <c r="G46">
        <v>15</v>
      </c>
      <c r="H46" t="s">
        <v>33</v>
      </c>
    </row>
    <row r="47" spans="1:8" x14ac:dyDescent="0.35">
      <c r="A47" s="6" t="s">
        <v>91</v>
      </c>
      <c r="B47" s="6" t="s">
        <v>101</v>
      </c>
      <c r="C47" s="9" t="s">
        <v>31</v>
      </c>
      <c r="D47" s="1">
        <f t="shared" si="0"/>
        <v>29.25</v>
      </c>
      <c r="E47" s="1">
        <v>0</v>
      </c>
      <c r="F47" s="1">
        <v>0</v>
      </c>
      <c r="G47">
        <v>15</v>
      </c>
      <c r="H47" t="s">
        <v>33</v>
      </c>
    </row>
    <row r="48" spans="1:8" ht="29" x14ac:dyDescent="0.35">
      <c r="A48" s="6" t="s">
        <v>91</v>
      </c>
      <c r="B48" s="6" t="s">
        <v>101</v>
      </c>
      <c r="C48" s="9" t="s">
        <v>64</v>
      </c>
      <c r="D48" s="1">
        <f t="shared" si="0"/>
        <v>29.25</v>
      </c>
      <c r="E48" s="1">
        <v>0</v>
      </c>
      <c r="F48" s="1">
        <v>0</v>
      </c>
      <c r="G48">
        <v>15</v>
      </c>
      <c r="H48" t="s">
        <v>33</v>
      </c>
    </row>
    <row r="49" spans="1:9" ht="29" x14ac:dyDescent="0.35">
      <c r="A49" s="6" t="s">
        <v>91</v>
      </c>
      <c r="B49" s="6" t="s">
        <v>4</v>
      </c>
      <c r="C49" s="9" t="s">
        <v>38</v>
      </c>
      <c r="D49" s="1">
        <f t="shared" si="0"/>
        <v>29.25</v>
      </c>
      <c r="E49" s="1">
        <f>39*0.75</f>
        <v>29.25</v>
      </c>
      <c r="F49" s="1">
        <v>0</v>
      </c>
      <c r="G49">
        <v>15</v>
      </c>
      <c r="H49" t="s">
        <v>33</v>
      </c>
    </row>
    <row r="50" spans="1:9" x14ac:dyDescent="0.35">
      <c r="A50" s="6" t="s">
        <v>91</v>
      </c>
      <c r="B50" s="6" t="s">
        <v>49</v>
      </c>
      <c r="C50" s="9" t="s">
        <v>50</v>
      </c>
      <c r="D50" s="1">
        <f t="shared" si="0"/>
        <v>29.25</v>
      </c>
      <c r="E50" s="1">
        <v>0</v>
      </c>
      <c r="F50" s="1">
        <v>0</v>
      </c>
      <c r="G50">
        <v>15</v>
      </c>
      <c r="H50" t="s">
        <v>33</v>
      </c>
    </row>
    <row r="51" spans="1:9" x14ac:dyDescent="0.35">
      <c r="A51" s="6" t="s">
        <v>62</v>
      </c>
      <c r="B51" s="6" t="s">
        <v>16</v>
      </c>
      <c r="C51" s="9" t="s">
        <v>61</v>
      </c>
      <c r="D51" s="1">
        <v>16.25</v>
      </c>
      <c r="E51" s="1">
        <v>16.25</v>
      </c>
      <c r="F51" s="1">
        <v>0</v>
      </c>
      <c r="G51">
        <v>15</v>
      </c>
      <c r="H51" t="s">
        <v>33</v>
      </c>
    </row>
    <row r="52" spans="1:9" x14ac:dyDescent="0.35">
      <c r="A52" s="6" t="s">
        <v>29</v>
      </c>
      <c r="B52" s="6" t="s">
        <v>101</v>
      </c>
      <c r="C52" s="9" t="s">
        <v>54</v>
      </c>
      <c r="D52" s="1">
        <v>14</v>
      </c>
      <c r="E52" s="1">
        <v>0</v>
      </c>
      <c r="F52" s="1">
        <v>0</v>
      </c>
      <c r="G52">
        <v>15</v>
      </c>
      <c r="H52" t="s">
        <v>33</v>
      </c>
    </row>
    <row r="53" spans="1:9" x14ac:dyDescent="0.35">
      <c r="A53" s="6" t="s">
        <v>29</v>
      </c>
      <c r="B53" s="6" t="s">
        <v>101</v>
      </c>
      <c r="C53" s="9" t="s">
        <v>31</v>
      </c>
      <c r="D53" s="1">
        <v>14</v>
      </c>
      <c r="E53" s="1">
        <v>0</v>
      </c>
      <c r="F53" s="1">
        <v>0</v>
      </c>
      <c r="G53">
        <v>15</v>
      </c>
      <c r="H53" t="s">
        <v>33</v>
      </c>
    </row>
    <row r="54" spans="1:9" ht="29" x14ac:dyDescent="0.35">
      <c r="A54" s="6" t="s">
        <v>29</v>
      </c>
      <c r="B54" s="6" t="s">
        <v>3</v>
      </c>
      <c r="C54" s="9" t="s">
        <v>82</v>
      </c>
      <c r="D54" s="1">
        <v>14</v>
      </c>
      <c r="E54" s="1">
        <v>14</v>
      </c>
      <c r="F54" s="1">
        <v>0</v>
      </c>
      <c r="G54">
        <v>15</v>
      </c>
      <c r="H54" t="s">
        <v>33</v>
      </c>
    </row>
    <row r="55" spans="1:9" x14ac:dyDescent="0.35">
      <c r="A55" s="6" t="s">
        <v>29</v>
      </c>
      <c r="B55" s="6" t="s">
        <v>49</v>
      </c>
      <c r="C55" s="9" t="s">
        <v>50</v>
      </c>
      <c r="D55" s="1">
        <v>14</v>
      </c>
      <c r="E55" s="1">
        <v>0</v>
      </c>
      <c r="F55" s="1">
        <v>0</v>
      </c>
      <c r="G55">
        <v>15</v>
      </c>
      <c r="H55" t="s">
        <v>33</v>
      </c>
    </row>
    <row r="56" spans="1:9" ht="29" x14ac:dyDescent="0.35">
      <c r="A56" s="6" t="s">
        <v>29</v>
      </c>
      <c r="B56" s="6" t="s">
        <v>19</v>
      </c>
      <c r="C56" s="9" t="s">
        <v>70</v>
      </c>
      <c r="D56" s="1">
        <v>14</v>
      </c>
      <c r="E56" s="1">
        <v>14</v>
      </c>
      <c r="F56" s="1">
        <v>0</v>
      </c>
      <c r="G56">
        <v>15</v>
      </c>
      <c r="H56" t="s">
        <v>33</v>
      </c>
    </row>
    <row r="57" spans="1:9" ht="29" x14ac:dyDescent="0.35">
      <c r="A57" s="6" t="s">
        <v>29</v>
      </c>
      <c r="B57" s="6" t="s">
        <v>19</v>
      </c>
      <c r="C57" s="9" t="s">
        <v>71</v>
      </c>
      <c r="D57" s="1">
        <v>14</v>
      </c>
      <c r="E57" s="1">
        <v>14</v>
      </c>
      <c r="F57" s="1">
        <v>0</v>
      </c>
      <c r="G57">
        <v>15</v>
      </c>
      <c r="H57" t="s">
        <v>33</v>
      </c>
    </row>
    <row r="58" spans="1:9" x14ac:dyDescent="0.35">
      <c r="A58" s="6" t="s">
        <v>29</v>
      </c>
      <c r="B58" s="6" t="s">
        <v>19</v>
      </c>
      <c r="C58" s="9" t="s">
        <v>72</v>
      </c>
      <c r="D58" s="1">
        <v>14</v>
      </c>
      <c r="E58" s="1">
        <v>14</v>
      </c>
      <c r="F58" s="1">
        <v>0</v>
      </c>
      <c r="G58">
        <v>15</v>
      </c>
      <c r="H58" t="s">
        <v>33</v>
      </c>
    </row>
    <row r="59" spans="1:9" x14ac:dyDescent="0.35">
      <c r="A59" s="6" t="s">
        <v>29</v>
      </c>
      <c r="B59" s="6" t="s">
        <v>19</v>
      </c>
      <c r="C59" s="9" t="s">
        <v>20</v>
      </c>
      <c r="D59" s="1">
        <v>14</v>
      </c>
      <c r="E59" s="1">
        <v>14</v>
      </c>
      <c r="F59" s="1">
        <v>0</v>
      </c>
      <c r="G59">
        <v>15</v>
      </c>
      <c r="H59" t="s">
        <v>33</v>
      </c>
    </row>
    <row r="60" spans="1:9" ht="29" x14ac:dyDescent="0.35">
      <c r="A60" s="6" t="s">
        <v>29</v>
      </c>
      <c r="B60" s="6" t="s">
        <v>23</v>
      </c>
      <c r="C60" s="9" t="s">
        <v>24</v>
      </c>
      <c r="D60" s="1">
        <v>14</v>
      </c>
      <c r="E60" s="1">
        <v>0</v>
      </c>
      <c r="F60" s="18">
        <v>0</v>
      </c>
      <c r="G60">
        <v>15</v>
      </c>
      <c r="H60" t="s">
        <v>33</v>
      </c>
    </row>
    <row r="61" spans="1:9" x14ac:dyDescent="0.35">
      <c r="A61" s="2" t="s">
        <v>42</v>
      </c>
      <c r="B61" s="2" t="s">
        <v>40</v>
      </c>
      <c r="C61" s="19" t="s">
        <v>41</v>
      </c>
      <c r="D61" s="20">
        <v>94.51</v>
      </c>
      <c r="E61" s="20">
        <v>0</v>
      </c>
      <c r="F61" s="20">
        <v>94.51</v>
      </c>
      <c r="G61">
        <v>1</v>
      </c>
      <c r="H61" t="s">
        <v>43</v>
      </c>
    </row>
    <row r="62" spans="1:9" x14ac:dyDescent="0.35">
      <c r="A62" s="2" t="s">
        <v>42</v>
      </c>
      <c r="B62" s="2" t="s">
        <v>40</v>
      </c>
      <c r="C62" s="19" t="s">
        <v>136</v>
      </c>
      <c r="D62" s="20">
        <v>94.51</v>
      </c>
      <c r="E62" s="20">
        <v>0</v>
      </c>
      <c r="F62" s="20">
        <v>94.51</v>
      </c>
      <c r="G62">
        <v>1</v>
      </c>
      <c r="H62" t="s">
        <v>43</v>
      </c>
    </row>
    <row r="63" spans="1:9" x14ac:dyDescent="0.35">
      <c r="A63" s="6" t="s">
        <v>63</v>
      </c>
      <c r="B63" s="6" t="s">
        <v>16</v>
      </c>
      <c r="C63" s="9" t="s">
        <v>61</v>
      </c>
      <c r="D63" s="1">
        <v>10</v>
      </c>
      <c r="E63" s="1">
        <v>10</v>
      </c>
      <c r="F63" s="1">
        <v>0</v>
      </c>
      <c r="G63">
        <v>15</v>
      </c>
      <c r="H63" t="s">
        <v>33</v>
      </c>
    </row>
    <row r="64" spans="1:9" x14ac:dyDescent="0.35">
      <c r="A64" s="6" t="s">
        <v>134</v>
      </c>
      <c r="B64" s="6" t="s">
        <v>130</v>
      </c>
      <c r="C64" s="9" t="s">
        <v>131</v>
      </c>
      <c r="I64" s="17" t="s">
        <v>139</v>
      </c>
    </row>
    <row r="65" spans="1:8" ht="29" x14ac:dyDescent="0.35">
      <c r="A65" s="6" t="s">
        <v>44</v>
      </c>
      <c r="B65" s="6" t="s">
        <v>4</v>
      </c>
      <c r="C65" s="9" t="s">
        <v>83</v>
      </c>
      <c r="D65" s="1">
        <v>12</v>
      </c>
      <c r="E65" s="1">
        <v>0</v>
      </c>
      <c r="F65" s="1">
        <v>0</v>
      </c>
      <c r="G65">
        <v>15</v>
      </c>
      <c r="H65" t="s">
        <v>33</v>
      </c>
    </row>
    <row r="66" spans="1:8" x14ac:dyDescent="0.35">
      <c r="A66" s="6" t="s">
        <v>44</v>
      </c>
      <c r="B66" s="6" t="s">
        <v>49</v>
      </c>
      <c r="C66" s="9" t="s">
        <v>50</v>
      </c>
      <c r="D66" s="1">
        <v>12</v>
      </c>
      <c r="E66" s="1">
        <v>0</v>
      </c>
      <c r="F66" s="1">
        <v>0</v>
      </c>
      <c r="G66">
        <v>15</v>
      </c>
      <c r="H66" t="s">
        <v>33</v>
      </c>
    </row>
    <row r="67" spans="1:8" ht="29" x14ac:dyDescent="0.35">
      <c r="A67" s="6" t="s">
        <v>44</v>
      </c>
      <c r="B67" s="6" t="s">
        <v>8</v>
      </c>
      <c r="C67" s="9" t="s">
        <v>86</v>
      </c>
      <c r="D67" s="1">
        <v>12</v>
      </c>
      <c r="E67" s="1">
        <v>12</v>
      </c>
      <c r="F67" s="1">
        <v>0</v>
      </c>
      <c r="G67">
        <v>15</v>
      </c>
      <c r="H67" t="s">
        <v>33</v>
      </c>
    </row>
    <row r="68" spans="1:8" ht="29" x14ac:dyDescent="0.35">
      <c r="A68" s="6" t="s">
        <v>44</v>
      </c>
      <c r="B68" s="6" t="s">
        <v>8</v>
      </c>
      <c r="C68" s="9" t="s">
        <v>87</v>
      </c>
      <c r="D68" s="1">
        <v>12</v>
      </c>
      <c r="E68" s="1">
        <v>12</v>
      </c>
      <c r="F68" s="1">
        <v>0</v>
      </c>
      <c r="G68">
        <v>15</v>
      </c>
      <c r="H68" t="s">
        <v>33</v>
      </c>
    </row>
    <row r="69" spans="1:8" x14ac:dyDescent="0.35">
      <c r="A69" s="6" t="s">
        <v>44</v>
      </c>
      <c r="B69" s="6" t="s">
        <v>8</v>
      </c>
      <c r="C69" s="9" t="s">
        <v>9</v>
      </c>
      <c r="D69" s="1">
        <v>12</v>
      </c>
      <c r="E69" s="1">
        <v>12</v>
      </c>
      <c r="F69" s="1">
        <v>0</v>
      </c>
      <c r="G69">
        <v>15</v>
      </c>
      <c r="H69" t="s">
        <v>33</v>
      </c>
    </row>
    <row r="70" spans="1:8" ht="29" x14ac:dyDescent="0.35">
      <c r="A70" s="6" t="s">
        <v>32</v>
      </c>
      <c r="B70" s="6" t="s">
        <v>101</v>
      </c>
      <c r="C70" s="9" t="s">
        <v>98</v>
      </c>
      <c r="D70" s="1">
        <v>19</v>
      </c>
      <c r="E70" s="1">
        <v>0</v>
      </c>
      <c r="F70" s="1">
        <v>0</v>
      </c>
      <c r="G70">
        <v>15</v>
      </c>
      <c r="H70" t="s">
        <v>33</v>
      </c>
    </row>
    <row r="71" spans="1:8" x14ac:dyDescent="0.35">
      <c r="A71" s="6" t="s">
        <v>32</v>
      </c>
      <c r="B71" s="6" t="s">
        <v>101</v>
      </c>
      <c r="C71" s="9" t="s">
        <v>53</v>
      </c>
      <c r="D71" s="1">
        <v>19</v>
      </c>
      <c r="E71" s="1">
        <v>0</v>
      </c>
      <c r="F71" s="1">
        <v>0</v>
      </c>
      <c r="G71">
        <v>15</v>
      </c>
      <c r="H71" t="s">
        <v>33</v>
      </c>
    </row>
    <row r="72" spans="1:8" x14ac:dyDescent="0.35">
      <c r="A72" s="6" t="s">
        <v>32</v>
      </c>
      <c r="B72" s="6" t="s">
        <v>101</v>
      </c>
      <c r="C72" s="9" t="s">
        <v>54</v>
      </c>
      <c r="D72" s="1">
        <v>19</v>
      </c>
      <c r="E72" s="1">
        <v>0</v>
      </c>
      <c r="F72" s="1">
        <v>0</v>
      </c>
      <c r="G72">
        <v>15</v>
      </c>
      <c r="H72" t="s">
        <v>33</v>
      </c>
    </row>
    <row r="73" spans="1:8" x14ac:dyDescent="0.35">
      <c r="A73" s="6" t="s">
        <v>32</v>
      </c>
      <c r="B73" s="6" t="s">
        <v>101</v>
      </c>
      <c r="C73" s="9" t="s">
        <v>31</v>
      </c>
      <c r="D73" s="1">
        <v>19</v>
      </c>
      <c r="E73" s="1">
        <v>0</v>
      </c>
      <c r="F73" s="1">
        <v>0</v>
      </c>
      <c r="G73">
        <v>15</v>
      </c>
      <c r="H73" t="s">
        <v>33</v>
      </c>
    </row>
    <row r="74" spans="1:8" ht="29" x14ac:dyDescent="0.35">
      <c r="A74" s="6" t="s">
        <v>32</v>
      </c>
      <c r="B74" s="6" t="s">
        <v>101</v>
      </c>
      <c r="C74" s="9" t="s">
        <v>64</v>
      </c>
      <c r="D74" s="1">
        <v>19</v>
      </c>
      <c r="E74" s="1">
        <v>0</v>
      </c>
      <c r="F74" s="1">
        <v>0</v>
      </c>
      <c r="G74">
        <v>15</v>
      </c>
      <c r="H74" t="s">
        <v>33</v>
      </c>
    </row>
    <row r="75" spans="1:8" x14ac:dyDescent="0.35">
      <c r="A75" s="6" t="s">
        <v>32</v>
      </c>
      <c r="B75" s="6" t="s">
        <v>49</v>
      </c>
      <c r="C75" s="9" t="s">
        <v>50</v>
      </c>
      <c r="D75" s="1">
        <v>19</v>
      </c>
      <c r="E75" s="1">
        <v>0</v>
      </c>
      <c r="F75" s="1">
        <v>0</v>
      </c>
      <c r="G75">
        <v>15</v>
      </c>
      <c r="H75" t="s">
        <v>33</v>
      </c>
    </row>
    <row r="76" spans="1:8" x14ac:dyDescent="0.35">
      <c r="A76" s="6" t="s">
        <v>32</v>
      </c>
      <c r="B76" s="6" t="s">
        <v>10</v>
      </c>
      <c r="C76" s="9" t="s">
        <v>88</v>
      </c>
      <c r="D76" s="1">
        <f>19*2</f>
        <v>38</v>
      </c>
      <c r="E76" s="1">
        <v>0</v>
      </c>
      <c r="F76" s="1">
        <v>0</v>
      </c>
      <c r="G76">
        <v>30</v>
      </c>
      <c r="H76" t="s">
        <v>33</v>
      </c>
    </row>
    <row r="77" spans="1:8" x14ac:dyDescent="0.35">
      <c r="A77" s="6" t="s">
        <v>32</v>
      </c>
      <c r="B77" s="6" t="s">
        <v>10</v>
      </c>
      <c r="C77" s="9" t="s">
        <v>88</v>
      </c>
      <c r="D77" s="1">
        <f>19*3</f>
        <v>57</v>
      </c>
      <c r="E77" s="1">
        <v>0</v>
      </c>
      <c r="F77" s="1">
        <v>0</v>
      </c>
      <c r="G77">
        <v>45</v>
      </c>
      <c r="H77" t="s">
        <v>33</v>
      </c>
    </row>
    <row r="78" spans="1:8" x14ac:dyDescent="0.35">
      <c r="A78" s="6" t="s">
        <v>32</v>
      </c>
      <c r="B78" s="6" t="s">
        <v>10</v>
      </c>
      <c r="C78" s="9" t="s">
        <v>88</v>
      </c>
      <c r="D78" s="1">
        <f>19*4</f>
        <v>76</v>
      </c>
      <c r="E78" s="1">
        <v>0</v>
      </c>
      <c r="F78" s="1">
        <v>0</v>
      </c>
      <c r="G78">
        <v>60</v>
      </c>
      <c r="H78" t="s">
        <v>33</v>
      </c>
    </row>
    <row r="79" spans="1:8" x14ac:dyDescent="0.35">
      <c r="A79" s="6" t="s">
        <v>32</v>
      </c>
      <c r="B79" s="6" t="s">
        <v>10</v>
      </c>
      <c r="C79" s="9" t="s">
        <v>88</v>
      </c>
      <c r="D79" s="1">
        <f>19*2</f>
        <v>38</v>
      </c>
      <c r="E79" s="1">
        <v>0</v>
      </c>
      <c r="F79" s="1">
        <v>0</v>
      </c>
      <c r="G79">
        <v>30</v>
      </c>
      <c r="H79" t="s">
        <v>33</v>
      </c>
    </row>
    <row r="80" spans="1:8" ht="29" x14ac:dyDescent="0.35">
      <c r="A80" s="6" t="s">
        <v>32</v>
      </c>
      <c r="B80" s="6" t="s">
        <v>10</v>
      </c>
      <c r="C80" s="9" t="s">
        <v>89</v>
      </c>
      <c r="D80" s="1">
        <v>19</v>
      </c>
      <c r="E80" s="1">
        <v>0</v>
      </c>
      <c r="F80" s="1">
        <v>0</v>
      </c>
      <c r="G80">
        <v>15</v>
      </c>
      <c r="H80" t="s">
        <v>33</v>
      </c>
    </row>
    <row r="81" spans="1:8" ht="29" x14ac:dyDescent="0.35">
      <c r="A81" s="6" t="s">
        <v>32</v>
      </c>
      <c r="B81" s="6" t="s">
        <v>10</v>
      </c>
      <c r="C81" s="9" t="s">
        <v>89</v>
      </c>
      <c r="D81" s="1">
        <v>19</v>
      </c>
      <c r="E81" s="1">
        <v>0</v>
      </c>
      <c r="F81" s="1">
        <v>0</v>
      </c>
      <c r="G81">
        <v>15</v>
      </c>
      <c r="H81" t="s">
        <v>33</v>
      </c>
    </row>
    <row r="82" spans="1:8" ht="29" x14ac:dyDescent="0.35">
      <c r="A82" s="6" t="s">
        <v>32</v>
      </c>
      <c r="B82" s="6" t="s">
        <v>10</v>
      </c>
      <c r="C82" s="9" t="s">
        <v>89</v>
      </c>
      <c r="D82" s="1">
        <v>19</v>
      </c>
      <c r="E82" s="1">
        <v>0</v>
      </c>
      <c r="F82" s="1">
        <v>0</v>
      </c>
      <c r="G82">
        <v>15</v>
      </c>
      <c r="H82" t="s">
        <v>33</v>
      </c>
    </row>
    <row r="83" spans="1:8" ht="29" x14ac:dyDescent="0.35">
      <c r="A83" s="6" t="s">
        <v>32</v>
      </c>
      <c r="B83" s="6" t="s">
        <v>10</v>
      </c>
      <c r="C83" s="9" t="s">
        <v>89</v>
      </c>
      <c r="D83" s="1">
        <v>19</v>
      </c>
      <c r="E83" s="1">
        <v>0</v>
      </c>
      <c r="F83" s="1">
        <v>0</v>
      </c>
      <c r="G83">
        <v>15</v>
      </c>
      <c r="H83" t="s">
        <v>33</v>
      </c>
    </row>
    <row r="84" spans="1:8" x14ac:dyDescent="0.35">
      <c r="A84" s="6" t="s">
        <v>32</v>
      </c>
      <c r="B84" s="6" t="s">
        <v>10</v>
      </c>
      <c r="C84" s="9" t="s">
        <v>11</v>
      </c>
      <c r="D84" s="1">
        <v>19</v>
      </c>
      <c r="E84" s="1">
        <v>0</v>
      </c>
      <c r="F84" s="1">
        <v>0</v>
      </c>
      <c r="G84">
        <v>15</v>
      </c>
      <c r="H84" t="s">
        <v>33</v>
      </c>
    </row>
    <row r="85" spans="1:8" x14ac:dyDescent="0.35">
      <c r="A85" s="6" t="s">
        <v>32</v>
      </c>
      <c r="B85" s="6" t="s">
        <v>10</v>
      </c>
      <c r="C85" s="9" t="s">
        <v>11</v>
      </c>
      <c r="D85" s="1">
        <v>19</v>
      </c>
      <c r="E85" s="1">
        <v>0</v>
      </c>
      <c r="F85" s="1">
        <v>0</v>
      </c>
      <c r="G85">
        <v>15</v>
      </c>
      <c r="H85" t="s">
        <v>33</v>
      </c>
    </row>
    <row r="86" spans="1:8" x14ac:dyDescent="0.35">
      <c r="A86" s="6" t="s">
        <v>32</v>
      </c>
      <c r="B86" s="6" t="s">
        <v>10</v>
      </c>
      <c r="C86" s="9" t="s">
        <v>11</v>
      </c>
      <c r="D86" s="1">
        <v>19</v>
      </c>
      <c r="E86" s="1">
        <v>0</v>
      </c>
      <c r="F86" s="1">
        <v>0</v>
      </c>
      <c r="G86">
        <v>15</v>
      </c>
      <c r="H86" t="s">
        <v>33</v>
      </c>
    </row>
    <row r="87" spans="1:8" x14ac:dyDescent="0.35">
      <c r="A87" s="6" t="s">
        <v>32</v>
      </c>
      <c r="B87" s="6" t="s">
        <v>10</v>
      </c>
      <c r="C87" s="9" t="s">
        <v>11</v>
      </c>
      <c r="D87" s="1">
        <v>19</v>
      </c>
      <c r="E87" s="1">
        <v>0</v>
      </c>
      <c r="F87" s="1">
        <v>0</v>
      </c>
      <c r="G87">
        <v>15</v>
      </c>
      <c r="H87" t="s">
        <v>33</v>
      </c>
    </row>
    <row r="88" spans="1:8" ht="29" x14ac:dyDescent="0.35">
      <c r="A88" s="6" t="s">
        <v>52</v>
      </c>
      <c r="B88" s="6" t="s">
        <v>101</v>
      </c>
      <c r="C88" s="9" t="s">
        <v>98</v>
      </c>
      <c r="D88" s="1">
        <v>39</v>
      </c>
      <c r="E88" s="1">
        <v>0</v>
      </c>
      <c r="F88" s="1">
        <v>0</v>
      </c>
      <c r="G88">
        <v>15</v>
      </c>
      <c r="H88" t="s">
        <v>33</v>
      </c>
    </row>
    <row r="89" spans="1:8" x14ac:dyDescent="0.35">
      <c r="A89" s="6" t="s">
        <v>52</v>
      </c>
      <c r="B89" s="6" t="s">
        <v>101</v>
      </c>
      <c r="C89" s="9" t="s">
        <v>53</v>
      </c>
      <c r="D89" s="1">
        <v>39</v>
      </c>
      <c r="E89" s="1">
        <v>0</v>
      </c>
      <c r="F89" s="1">
        <v>0</v>
      </c>
      <c r="G89">
        <v>15</v>
      </c>
      <c r="H89" t="s">
        <v>33</v>
      </c>
    </row>
    <row r="90" spans="1:8" x14ac:dyDescent="0.35">
      <c r="A90" s="6" t="s">
        <v>52</v>
      </c>
      <c r="B90" s="6" t="s">
        <v>101</v>
      </c>
      <c r="C90" s="9" t="s">
        <v>31</v>
      </c>
      <c r="D90" s="1">
        <v>39</v>
      </c>
      <c r="E90" s="1">
        <v>0</v>
      </c>
      <c r="F90" s="1">
        <v>0</v>
      </c>
      <c r="G90">
        <v>15</v>
      </c>
      <c r="H90" t="s">
        <v>33</v>
      </c>
    </row>
    <row r="91" spans="1:8" ht="29" x14ac:dyDescent="0.35">
      <c r="A91" s="6" t="s">
        <v>52</v>
      </c>
      <c r="B91" s="6" t="s">
        <v>101</v>
      </c>
      <c r="C91" s="9" t="s">
        <v>64</v>
      </c>
      <c r="D91" s="1">
        <v>39</v>
      </c>
      <c r="E91" s="1">
        <v>0</v>
      </c>
      <c r="F91" s="1">
        <v>0</v>
      </c>
      <c r="G91">
        <v>15</v>
      </c>
      <c r="H91" t="s">
        <v>33</v>
      </c>
    </row>
    <row r="92" spans="1:8" x14ac:dyDescent="0.35">
      <c r="A92" s="6" t="s">
        <v>52</v>
      </c>
      <c r="B92" s="6" t="s">
        <v>49</v>
      </c>
      <c r="C92" s="9" t="s">
        <v>50</v>
      </c>
      <c r="D92" s="1">
        <v>39</v>
      </c>
      <c r="E92" s="1">
        <v>0</v>
      </c>
      <c r="F92" s="1">
        <v>0</v>
      </c>
      <c r="G92">
        <v>15</v>
      </c>
      <c r="H92" t="s">
        <v>33</v>
      </c>
    </row>
    <row r="93" spans="1:8" ht="29" x14ac:dyDescent="0.35">
      <c r="A93" s="6" t="s">
        <v>52</v>
      </c>
      <c r="B93" s="6" t="s">
        <v>23</v>
      </c>
      <c r="C93" s="9" t="s">
        <v>74</v>
      </c>
      <c r="D93" s="1">
        <v>39</v>
      </c>
      <c r="E93" s="18">
        <v>39</v>
      </c>
      <c r="F93" s="18">
        <v>0</v>
      </c>
      <c r="G93">
        <v>15</v>
      </c>
      <c r="H93" t="s">
        <v>33</v>
      </c>
    </row>
    <row r="94" spans="1:8" x14ac:dyDescent="0.35">
      <c r="A94" s="6" t="s">
        <v>52</v>
      </c>
      <c r="B94" s="6" t="s">
        <v>23</v>
      </c>
      <c r="C94" s="9" t="s">
        <v>81</v>
      </c>
      <c r="D94" s="1">
        <v>39</v>
      </c>
      <c r="E94" s="18">
        <v>39</v>
      </c>
      <c r="F94" s="18">
        <v>0</v>
      </c>
      <c r="G94">
        <v>15</v>
      </c>
      <c r="H94" t="s">
        <v>33</v>
      </c>
    </row>
    <row r="95" spans="1:8" ht="29" x14ac:dyDescent="0.35">
      <c r="A95" s="6" t="s">
        <v>30</v>
      </c>
      <c r="B95" s="6" t="s">
        <v>101</v>
      </c>
      <c r="C95" s="9" t="s">
        <v>98</v>
      </c>
      <c r="D95" s="1">
        <v>23</v>
      </c>
      <c r="E95" s="1">
        <v>0</v>
      </c>
      <c r="F95" s="1">
        <v>0</v>
      </c>
      <c r="G95">
        <v>15</v>
      </c>
      <c r="H95" t="s">
        <v>33</v>
      </c>
    </row>
    <row r="96" spans="1:8" x14ac:dyDescent="0.35">
      <c r="A96" s="6" t="s">
        <v>30</v>
      </c>
      <c r="B96" s="6" t="s">
        <v>101</v>
      </c>
      <c r="C96" s="9" t="s">
        <v>53</v>
      </c>
      <c r="D96" s="1">
        <v>23</v>
      </c>
      <c r="E96" s="1">
        <v>0</v>
      </c>
      <c r="F96" s="1">
        <v>0</v>
      </c>
      <c r="G96">
        <v>15</v>
      </c>
      <c r="H96" t="s">
        <v>33</v>
      </c>
    </row>
    <row r="97" spans="1:8" x14ac:dyDescent="0.35">
      <c r="A97" s="6" t="s">
        <v>30</v>
      </c>
      <c r="B97" s="6" t="s">
        <v>101</v>
      </c>
      <c r="C97" s="9" t="s">
        <v>31</v>
      </c>
      <c r="D97" s="1">
        <v>23</v>
      </c>
      <c r="E97" s="1">
        <v>0</v>
      </c>
      <c r="F97" s="1">
        <v>0</v>
      </c>
      <c r="G97">
        <v>15</v>
      </c>
      <c r="H97" t="s">
        <v>33</v>
      </c>
    </row>
    <row r="98" spans="1:8" ht="29" x14ac:dyDescent="0.35">
      <c r="A98" s="6" t="s">
        <v>30</v>
      </c>
      <c r="B98" s="6" t="s">
        <v>101</v>
      </c>
      <c r="C98" s="9" t="s">
        <v>64</v>
      </c>
      <c r="D98" s="1">
        <v>23</v>
      </c>
      <c r="E98" s="1">
        <v>0</v>
      </c>
      <c r="F98" s="1">
        <v>0</v>
      </c>
      <c r="G98">
        <v>15</v>
      </c>
      <c r="H98" t="s">
        <v>33</v>
      </c>
    </row>
    <row r="99" spans="1:8" x14ac:dyDescent="0.35">
      <c r="A99" s="6" t="s">
        <v>30</v>
      </c>
      <c r="B99" s="6" t="s">
        <v>49</v>
      </c>
      <c r="C99" s="9" t="s">
        <v>50</v>
      </c>
      <c r="D99" s="1">
        <v>23</v>
      </c>
      <c r="E99" s="1">
        <v>0</v>
      </c>
      <c r="F99" s="1">
        <v>0</v>
      </c>
      <c r="G99">
        <v>15</v>
      </c>
      <c r="H99" t="s">
        <v>33</v>
      </c>
    </row>
    <row r="100" spans="1:8" ht="29" x14ac:dyDescent="0.35">
      <c r="A100" s="6" t="s">
        <v>30</v>
      </c>
      <c r="B100" s="6" t="s">
        <v>23</v>
      </c>
      <c r="C100" s="9" t="s">
        <v>74</v>
      </c>
      <c r="D100" s="1">
        <v>23</v>
      </c>
      <c r="E100" s="1">
        <v>23</v>
      </c>
      <c r="F100" s="1">
        <v>0</v>
      </c>
      <c r="G100">
        <v>15</v>
      </c>
      <c r="H100" t="s">
        <v>33</v>
      </c>
    </row>
    <row r="101" spans="1:8" x14ac:dyDescent="0.35">
      <c r="A101" s="6" t="s">
        <v>30</v>
      </c>
      <c r="B101" s="6" t="s">
        <v>23</v>
      </c>
      <c r="C101" s="9" t="s">
        <v>81</v>
      </c>
      <c r="D101" s="1">
        <v>23</v>
      </c>
      <c r="E101" s="1">
        <v>23</v>
      </c>
      <c r="F101" s="1">
        <v>0</v>
      </c>
      <c r="G101">
        <v>15</v>
      </c>
      <c r="H101" t="s">
        <v>33</v>
      </c>
    </row>
    <row r="102" spans="1:8" x14ac:dyDescent="0.35">
      <c r="A102" s="6" t="s">
        <v>51</v>
      </c>
      <c r="B102" s="6" t="s">
        <v>49</v>
      </c>
      <c r="C102" s="9" t="s">
        <v>50</v>
      </c>
      <c r="D102" s="1">
        <v>13</v>
      </c>
      <c r="E102" s="1">
        <v>0</v>
      </c>
      <c r="F102" s="1">
        <v>0</v>
      </c>
      <c r="G102">
        <v>15</v>
      </c>
      <c r="H102" t="s">
        <v>33</v>
      </c>
    </row>
    <row r="103" spans="1:8" ht="29" x14ac:dyDescent="0.35">
      <c r="A103" s="6" t="s">
        <v>51</v>
      </c>
      <c r="B103" s="6" t="s">
        <v>23</v>
      </c>
      <c r="C103" s="9" t="s">
        <v>24</v>
      </c>
      <c r="D103" s="1">
        <v>13</v>
      </c>
      <c r="E103" s="1">
        <v>0</v>
      </c>
      <c r="F103" s="1">
        <v>0</v>
      </c>
      <c r="G103">
        <v>15</v>
      </c>
      <c r="H103" t="s">
        <v>33</v>
      </c>
    </row>
    <row r="104" spans="1:8" ht="29" x14ac:dyDescent="0.35">
      <c r="A104" s="6" t="s">
        <v>34</v>
      </c>
      <c r="B104" s="6" t="s">
        <v>101</v>
      </c>
      <c r="C104" s="9" t="s">
        <v>98</v>
      </c>
      <c r="D104" s="1">
        <v>19</v>
      </c>
      <c r="E104" s="1">
        <v>0</v>
      </c>
      <c r="F104" s="1">
        <v>0</v>
      </c>
      <c r="G104">
        <v>15</v>
      </c>
      <c r="H104" t="s">
        <v>33</v>
      </c>
    </row>
    <row r="105" spans="1:8" x14ac:dyDescent="0.35">
      <c r="A105" s="6" t="s">
        <v>34</v>
      </c>
      <c r="B105" s="6" t="s">
        <v>101</v>
      </c>
      <c r="C105" s="9" t="s">
        <v>53</v>
      </c>
      <c r="D105" s="1">
        <v>19</v>
      </c>
      <c r="E105" s="1">
        <v>0</v>
      </c>
      <c r="F105" s="1">
        <v>0</v>
      </c>
      <c r="G105">
        <v>15</v>
      </c>
      <c r="H105" t="s">
        <v>33</v>
      </c>
    </row>
    <row r="106" spans="1:8" x14ac:dyDescent="0.35">
      <c r="A106" s="6" t="s">
        <v>34</v>
      </c>
      <c r="B106" s="6" t="s">
        <v>101</v>
      </c>
      <c r="C106" s="9" t="s">
        <v>54</v>
      </c>
      <c r="D106" s="1">
        <v>19</v>
      </c>
      <c r="E106" s="1">
        <v>0</v>
      </c>
      <c r="F106" s="1">
        <v>0</v>
      </c>
      <c r="G106">
        <v>15</v>
      </c>
      <c r="H106" t="s">
        <v>33</v>
      </c>
    </row>
    <row r="107" spans="1:8" x14ac:dyDescent="0.35">
      <c r="A107" s="6" t="s">
        <v>34</v>
      </c>
      <c r="B107" s="6" t="s">
        <v>101</v>
      </c>
      <c r="C107" s="9" t="s">
        <v>31</v>
      </c>
      <c r="D107" s="1">
        <v>19</v>
      </c>
      <c r="E107" s="1">
        <v>0</v>
      </c>
      <c r="F107" s="1">
        <v>0</v>
      </c>
      <c r="G107">
        <v>15</v>
      </c>
      <c r="H107" t="s">
        <v>33</v>
      </c>
    </row>
    <row r="108" spans="1:8" ht="29" x14ac:dyDescent="0.35">
      <c r="A108" s="6" t="s">
        <v>34</v>
      </c>
      <c r="B108" s="6" t="s">
        <v>101</v>
      </c>
      <c r="C108" s="9" t="s">
        <v>64</v>
      </c>
      <c r="D108" s="1">
        <v>19</v>
      </c>
      <c r="E108" s="1">
        <v>0</v>
      </c>
      <c r="F108" s="1">
        <v>0</v>
      </c>
      <c r="G108">
        <v>15</v>
      </c>
      <c r="H108" t="s">
        <v>33</v>
      </c>
    </row>
    <row r="109" spans="1:8" x14ac:dyDescent="0.35">
      <c r="A109" s="6" t="s">
        <v>34</v>
      </c>
      <c r="B109" s="6" t="s">
        <v>49</v>
      </c>
      <c r="C109" s="9" t="s">
        <v>50</v>
      </c>
      <c r="D109" s="1">
        <v>19</v>
      </c>
      <c r="E109" s="1">
        <v>0</v>
      </c>
      <c r="F109" s="1">
        <v>0</v>
      </c>
      <c r="G109">
        <v>15</v>
      </c>
      <c r="H109" t="s">
        <v>33</v>
      </c>
    </row>
    <row r="110" spans="1:8" x14ac:dyDescent="0.35">
      <c r="A110" s="6" t="s">
        <v>34</v>
      </c>
      <c r="B110" s="6" t="s">
        <v>12</v>
      </c>
      <c r="C110" s="9" t="s">
        <v>90</v>
      </c>
      <c r="D110" s="1">
        <f>ROUND((19/15)*20,0.5)</f>
        <v>25</v>
      </c>
      <c r="E110" s="1">
        <v>0</v>
      </c>
      <c r="F110" s="1">
        <v>0</v>
      </c>
      <c r="G110">
        <v>20</v>
      </c>
      <c r="H110" t="s">
        <v>33</v>
      </c>
    </row>
    <row r="111" spans="1:8" x14ac:dyDescent="0.35">
      <c r="A111" s="6" t="s">
        <v>34</v>
      </c>
      <c r="B111" s="6" t="s">
        <v>12</v>
      </c>
      <c r="C111" s="9" t="s">
        <v>90</v>
      </c>
      <c r="D111" s="1">
        <f>19*2</f>
        <v>38</v>
      </c>
      <c r="E111" s="1">
        <v>0</v>
      </c>
      <c r="F111" s="1">
        <v>0</v>
      </c>
      <c r="G111">
        <v>30</v>
      </c>
      <c r="H111" t="s">
        <v>33</v>
      </c>
    </row>
    <row r="112" spans="1:8" x14ac:dyDescent="0.35">
      <c r="A112" s="6" t="s">
        <v>34</v>
      </c>
      <c r="B112" s="6" t="s">
        <v>12</v>
      </c>
      <c r="C112" s="9" t="s">
        <v>90</v>
      </c>
      <c r="D112" s="1">
        <f>19*3</f>
        <v>57</v>
      </c>
      <c r="E112" s="1">
        <v>0</v>
      </c>
      <c r="F112" s="1">
        <v>0</v>
      </c>
      <c r="G112">
        <v>45</v>
      </c>
      <c r="H112" t="s">
        <v>33</v>
      </c>
    </row>
    <row r="113" spans="1:8" x14ac:dyDescent="0.35">
      <c r="A113" s="6" t="s">
        <v>34</v>
      </c>
      <c r="B113" s="6" t="s">
        <v>12</v>
      </c>
      <c r="C113" s="9" t="s">
        <v>90</v>
      </c>
      <c r="D113" s="1">
        <f>ROUND((19/15)*20,0.5)</f>
        <v>25</v>
      </c>
      <c r="E113" s="1">
        <v>0</v>
      </c>
      <c r="F113" s="1">
        <v>0</v>
      </c>
      <c r="G113">
        <v>20</v>
      </c>
      <c r="H113" t="s">
        <v>33</v>
      </c>
    </row>
    <row r="114" spans="1:8" ht="29" x14ac:dyDescent="0.35">
      <c r="A114" s="6" t="s">
        <v>34</v>
      </c>
      <c r="B114" s="6" t="s">
        <v>12</v>
      </c>
      <c r="C114" s="9" t="s">
        <v>13</v>
      </c>
      <c r="D114" s="1">
        <v>19</v>
      </c>
      <c r="E114" s="1">
        <v>0</v>
      </c>
      <c r="F114" s="1">
        <v>0</v>
      </c>
      <c r="G114">
        <v>15</v>
      </c>
      <c r="H114" t="s">
        <v>33</v>
      </c>
    </row>
    <row r="115" spans="1:8" ht="29" x14ac:dyDescent="0.35">
      <c r="A115" s="6" t="s">
        <v>34</v>
      </c>
      <c r="B115" s="6" t="s">
        <v>12</v>
      </c>
      <c r="C115" s="9" t="s">
        <v>13</v>
      </c>
      <c r="D115" s="1">
        <v>19</v>
      </c>
      <c r="E115" s="1">
        <v>0</v>
      </c>
      <c r="F115" s="1">
        <v>0</v>
      </c>
      <c r="G115">
        <v>15</v>
      </c>
      <c r="H115" t="s">
        <v>33</v>
      </c>
    </row>
    <row r="116" spans="1:8" ht="29" x14ac:dyDescent="0.35">
      <c r="A116" s="6" t="s">
        <v>34</v>
      </c>
      <c r="B116" s="6" t="s">
        <v>12</v>
      </c>
      <c r="C116" s="9" t="s">
        <v>13</v>
      </c>
      <c r="D116" s="1">
        <v>19</v>
      </c>
      <c r="E116" s="1">
        <v>0</v>
      </c>
      <c r="F116" s="1">
        <v>0</v>
      </c>
      <c r="G116">
        <v>15</v>
      </c>
      <c r="H116" t="s">
        <v>33</v>
      </c>
    </row>
    <row r="117" spans="1:8" ht="29" x14ac:dyDescent="0.35">
      <c r="A117" s="6" t="s">
        <v>34</v>
      </c>
      <c r="B117" s="6" t="s">
        <v>12</v>
      </c>
      <c r="C117" s="9" t="s">
        <v>13</v>
      </c>
      <c r="D117" s="1">
        <v>19</v>
      </c>
      <c r="E117" s="1">
        <v>0</v>
      </c>
      <c r="F117" s="1">
        <v>0</v>
      </c>
      <c r="G117">
        <v>15</v>
      </c>
      <c r="H117" t="s">
        <v>33</v>
      </c>
    </row>
    <row r="118" spans="1:8" ht="29" x14ac:dyDescent="0.35">
      <c r="A118" s="6" t="s">
        <v>34</v>
      </c>
      <c r="B118" s="6" t="s">
        <v>12</v>
      </c>
      <c r="C118" s="9" t="s">
        <v>13</v>
      </c>
      <c r="D118" s="1">
        <v>19</v>
      </c>
      <c r="E118" s="1">
        <v>0</v>
      </c>
      <c r="F118" s="1">
        <v>0</v>
      </c>
      <c r="G118">
        <v>15</v>
      </c>
      <c r="H118" t="s">
        <v>33</v>
      </c>
    </row>
    <row r="119" spans="1:8" ht="29" x14ac:dyDescent="0.35">
      <c r="A119" s="6" t="s">
        <v>34</v>
      </c>
      <c r="B119" s="6" t="s">
        <v>12</v>
      </c>
      <c r="C119" s="9" t="s">
        <v>13</v>
      </c>
      <c r="D119" s="1">
        <v>19</v>
      </c>
      <c r="E119" s="1">
        <v>0</v>
      </c>
      <c r="F119" s="1">
        <v>0</v>
      </c>
      <c r="G119">
        <v>15</v>
      </c>
      <c r="H119" t="s">
        <v>33</v>
      </c>
    </row>
    <row r="120" spans="1:8" ht="29" x14ac:dyDescent="0.35">
      <c r="A120" s="6" t="s">
        <v>76</v>
      </c>
      <c r="B120" s="6" t="s">
        <v>101</v>
      </c>
      <c r="C120" s="9" t="s">
        <v>98</v>
      </c>
      <c r="D120" s="1">
        <v>39</v>
      </c>
      <c r="E120" s="1">
        <v>0</v>
      </c>
      <c r="F120" s="1">
        <v>0</v>
      </c>
      <c r="G120">
        <v>15</v>
      </c>
      <c r="H120" t="s">
        <v>33</v>
      </c>
    </row>
    <row r="121" spans="1:8" x14ac:dyDescent="0.35">
      <c r="A121" s="6" t="s">
        <v>76</v>
      </c>
      <c r="B121" s="6" t="s">
        <v>101</v>
      </c>
      <c r="C121" s="9" t="s">
        <v>53</v>
      </c>
      <c r="D121" s="1">
        <v>39</v>
      </c>
      <c r="E121" s="1">
        <v>0</v>
      </c>
      <c r="F121" s="1">
        <v>0</v>
      </c>
      <c r="G121">
        <v>15</v>
      </c>
      <c r="H121" t="s">
        <v>33</v>
      </c>
    </row>
    <row r="122" spans="1:8" x14ac:dyDescent="0.35">
      <c r="A122" s="6" t="s">
        <v>76</v>
      </c>
      <c r="B122" s="6" t="s">
        <v>101</v>
      </c>
      <c r="C122" s="9" t="s">
        <v>31</v>
      </c>
      <c r="D122" s="1">
        <v>39</v>
      </c>
      <c r="E122" s="1">
        <v>0</v>
      </c>
      <c r="F122" s="1">
        <v>0</v>
      </c>
      <c r="G122">
        <v>15</v>
      </c>
      <c r="H122" t="s">
        <v>33</v>
      </c>
    </row>
    <row r="123" spans="1:8" ht="29" x14ac:dyDescent="0.35">
      <c r="A123" s="6" t="s">
        <v>76</v>
      </c>
      <c r="B123" s="6" t="s">
        <v>101</v>
      </c>
      <c r="C123" s="9" t="s">
        <v>64</v>
      </c>
      <c r="D123" s="1">
        <v>39</v>
      </c>
      <c r="E123" s="1">
        <v>0</v>
      </c>
      <c r="F123" s="1">
        <v>0</v>
      </c>
      <c r="G123">
        <v>15</v>
      </c>
      <c r="H123" t="s">
        <v>33</v>
      </c>
    </row>
    <row r="124" spans="1:8" ht="29" x14ac:dyDescent="0.35">
      <c r="A124" s="6" t="s">
        <v>76</v>
      </c>
      <c r="B124" s="6" t="s">
        <v>4</v>
      </c>
      <c r="C124" s="9" t="s">
        <v>38</v>
      </c>
      <c r="D124" s="1">
        <v>39</v>
      </c>
      <c r="E124" s="1">
        <v>39</v>
      </c>
      <c r="F124" s="1">
        <v>0</v>
      </c>
      <c r="G124">
        <v>15</v>
      </c>
      <c r="H124" t="s">
        <v>33</v>
      </c>
    </row>
    <row r="125" spans="1:8" ht="29" x14ac:dyDescent="0.35">
      <c r="A125" s="6" t="s">
        <v>76</v>
      </c>
      <c r="B125" s="6" t="s">
        <v>4</v>
      </c>
      <c r="C125" s="9" t="s">
        <v>83</v>
      </c>
      <c r="D125" s="1">
        <v>39</v>
      </c>
      <c r="E125" s="1">
        <v>0</v>
      </c>
      <c r="F125" s="1">
        <v>0</v>
      </c>
      <c r="G125">
        <v>15</v>
      </c>
      <c r="H125" t="s">
        <v>33</v>
      </c>
    </row>
    <row r="126" spans="1:8" x14ac:dyDescent="0.35">
      <c r="A126" s="6" t="s">
        <v>76</v>
      </c>
      <c r="B126" s="6" t="s">
        <v>49</v>
      </c>
      <c r="C126" s="9" t="s">
        <v>50</v>
      </c>
      <c r="D126" s="1">
        <v>39</v>
      </c>
      <c r="E126" s="1">
        <v>0</v>
      </c>
      <c r="F126" s="1">
        <v>0</v>
      </c>
      <c r="G126">
        <v>15</v>
      </c>
      <c r="H126" t="s">
        <v>33</v>
      </c>
    </row>
    <row r="127" spans="1:8" ht="29" x14ac:dyDescent="0.35">
      <c r="A127" s="6" t="s">
        <v>76</v>
      </c>
      <c r="B127" s="6" t="s">
        <v>5</v>
      </c>
      <c r="C127" s="9" t="s">
        <v>48</v>
      </c>
      <c r="D127" s="1">
        <v>39</v>
      </c>
      <c r="E127" s="1">
        <v>39</v>
      </c>
      <c r="F127" s="1">
        <v>0</v>
      </c>
      <c r="G127">
        <v>15</v>
      </c>
      <c r="H127" t="s">
        <v>33</v>
      </c>
    </row>
    <row r="128" spans="1:8" x14ac:dyDescent="0.35">
      <c r="A128" s="6" t="s">
        <v>76</v>
      </c>
      <c r="B128" s="6" t="s">
        <v>23</v>
      </c>
      <c r="C128" s="9" t="s">
        <v>81</v>
      </c>
      <c r="D128" s="1">
        <v>39</v>
      </c>
      <c r="E128" s="1">
        <v>39</v>
      </c>
      <c r="F128" s="1">
        <v>0</v>
      </c>
      <c r="G128">
        <v>15</v>
      </c>
      <c r="H128" t="s">
        <v>33</v>
      </c>
    </row>
    <row r="129" spans="1:8" ht="29" x14ac:dyDescent="0.35">
      <c r="A129" s="6" t="s">
        <v>75</v>
      </c>
      <c r="B129" s="6" t="s">
        <v>23</v>
      </c>
      <c r="C129" s="9" t="s">
        <v>74</v>
      </c>
      <c r="D129" s="1">
        <v>39</v>
      </c>
      <c r="E129" s="1">
        <v>39</v>
      </c>
      <c r="F129" s="1">
        <v>0</v>
      </c>
      <c r="G129">
        <v>15</v>
      </c>
      <c r="H129" t="s">
        <v>33</v>
      </c>
    </row>
    <row r="130" spans="1:8" x14ac:dyDescent="0.35">
      <c r="A130" s="6" t="s">
        <v>37</v>
      </c>
      <c r="B130" s="6" t="s">
        <v>49</v>
      </c>
      <c r="C130" s="9" t="s">
        <v>50</v>
      </c>
      <c r="D130" s="1">
        <v>17</v>
      </c>
      <c r="E130" s="1">
        <v>0</v>
      </c>
      <c r="F130" s="1">
        <v>0</v>
      </c>
      <c r="G130">
        <v>15</v>
      </c>
      <c r="H130" t="s">
        <v>33</v>
      </c>
    </row>
    <row r="131" spans="1:8" x14ac:dyDescent="0.35">
      <c r="A131" s="6" t="s">
        <v>37</v>
      </c>
      <c r="B131" s="6" t="s">
        <v>14</v>
      </c>
      <c r="C131" s="9" t="s">
        <v>57</v>
      </c>
      <c r="D131" s="1">
        <v>17</v>
      </c>
      <c r="E131" s="1">
        <v>17</v>
      </c>
      <c r="F131" s="1">
        <v>0</v>
      </c>
      <c r="G131">
        <v>15</v>
      </c>
      <c r="H131" t="s">
        <v>33</v>
      </c>
    </row>
    <row r="132" spans="1:8" x14ac:dyDescent="0.35">
      <c r="A132" s="6" t="s">
        <v>37</v>
      </c>
      <c r="B132" s="6" t="s">
        <v>14</v>
      </c>
      <c r="C132" s="9" t="s">
        <v>57</v>
      </c>
      <c r="D132" s="1">
        <v>17</v>
      </c>
      <c r="E132" s="1">
        <v>17</v>
      </c>
      <c r="F132" s="1">
        <v>0</v>
      </c>
      <c r="G132">
        <v>15</v>
      </c>
      <c r="H132" t="s">
        <v>33</v>
      </c>
    </row>
    <row r="133" spans="1:8" x14ac:dyDescent="0.35">
      <c r="A133" s="6" t="s">
        <v>37</v>
      </c>
      <c r="B133" s="6" t="s">
        <v>14</v>
      </c>
      <c r="C133" s="9" t="s">
        <v>58</v>
      </c>
      <c r="D133" s="1">
        <v>17</v>
      </c>
      <c r="E133" s="1">
        <v>17</v>
      </c>
      <c r="F133" s="1">
        <v>0</v>
      </c>
      <c r="G133">
        <v>15</v>
      </c>
      <c r="H133" t="s">
        <v>33</v>
      </c>
    </row>
    <row r="134" spans="1:8" x14ac:dyDescent="0.35">
      <c r="A134" s="6" t="s">
        <v>37</v>
      </c>
      <c r="B134" s="6" t="s">
        <v>14</v>
      </c>
      <c r="C134" s="9" t="s">
        <v>58</v>
      </c>
      <c r="D134" s="1">
        <v>17</v>
      </c>
      <c r="E134" s="1">
        <v>17</v>
      </c>
      <c r="F134" s="1">
        <v>0</v>
      </c>
      <c r="G134">
        <v>15</v>
      </c>
      <c r="H134" t="s">
        <v>33</v>
      </c>
    </row>
    <row r="135" spans="1:8" ht="29" x14ac:dyDescent="0.35">
      <c r="A135" s="6" t="s">
        <v>37</v>
      </c>
      <c r="B135" s="6" t="s">
        <v>14</v>
      </c>
      <c r="C135" s="9" t="s">
        <v>65</v>
      </c>
      <c r="D135" s="1">
        <v>17</v>
      </c>
      <c r="E135" s="1">
        <v>17</v>
      </c>
      <c r="F135" s="1">
        <v>0</v>
      </c>
      <c r="G135">
        <v>15</v>
      </c>
      <c r="H135" t="s">
        <v>33</v>
      </c>
    </row>
    <row r="136" spans="1:8" ht="29" x14ac:dyDescent="0.35">
      <c r="A136" s="6" t="s">
        <v>37</v>
      </c>
      <c r="B136" s="6" t="s">
        <v>14</v>
      </c>
      <c r="C136" s="9" t="s">
        <v>65</v>
      </c>
      <c r="D136" s="1">
        <v>17</v>
      </c>
      <c r="E136" s="1">
        <v>17</v>
      </c>
      <c r="F136" s="1">
        <v>0</v>
      </c>
      <c r="G136">
        <v>15</v>
      </c>
      <c r="H136" t="s">
        <v>33</v>
      </c>
    </row>
    <row r="137" spans="1:8" ht="29" x14ac:dyDescent="0.35">
      <c r="A137" s="6" t="s">
        <v>37</v>
      </c>
      <c r="B137" s="6" t="s">
        <v>14</v>
      </c>
      <c r="C137" s="9" t="s">
        <v>15</v>
      </c>
      <c r="D137" s="1">
        <v>17</v>
      </c>
      <c r="E137" s="1">
        <v>17</v>
      </c>
      <c r="F137" s="1">
        <v>0</v>
      </c>
      <c r="G137">
        <v>15</v>
      </c>
      <c r="H137" t="s">
        <v>33</v>
      </c>
    </row>
    <row r="138" spans="1:8" ht="29" x14ac:dyDescent="0.35">
      <c r="A138" s="6" t="s">
        <v>37</v>
      </c>
      <c r="B138" s="6" t="s">
        <v>14</v>
      </c>
      <c r="C138" s="9" t="s">
        <v>15</v>
      </c>
      <c r="D138" s="1">
        <v>17</v>
      </c>
      <c r="E138" s="1">
        <v>17</v>
      </c>
      <c r="F138" s="1">
        <v>0</v>
      </c>
      <c r="G138">
        <v>15</v>
      </c>
      <c r="H138" t="s">
        <v>33</v>
      </c>
    </row>
    <row r="139" spans="1:8" ht="29" x14ac:dyDescent="0.35">
      <c r="A139" s="6" t="s">
        <v>92</v>
      </c>
      <c r="B139" s="6" t="s">
        <v>4</v>
      </c>
      <c r="C139" s="9" t="s">
        <v>83</v>
      </c>
      <c r="D139" s="1">
        <v>14</v>
      </c>
      <c r="E139" s="1">
        <v>0</v>
      </c>
      <c r="F139" s="1">
        <v>0</v>
      </c>
      <c r="G139">
        <v>15</v>
      </c>
      <c r="H139" t="s">
        <v>33</v>
      </c>
    </row>
    <row r="140" spans="1:8" x14ac:dyDescent="0.35">
      <c r="A140" s="6" t="s">
        <v>92</v>
      </c>
      <c r="B140" s="6" t="s">
        <v>49</v>
      </c>
      <c r="C140" s="9" t="s">
        <v>50</v>
      </c>
      <c r="D140" s="1">
        <v>14</v>
      </c>
      <c r="E140" s="1">
        <v>0</v>
      </c>
      <c r="F140" s="1">
        <v>0</v>
      </c>
      <c r="G140">
        <v>15</v>
      </c>
      <c r="H140" t="s">
        <v>33</v>
      </c>
    </row>
    <row r="141" spans="1:8" ht="29" x14ac:dyDescent="0.35">
      <c r="A141" s="6" t="s">
        <v>92</v>
      </c>
      <c r="B141" s="6" t="s">
        <v>6</v>
      </c>
      <c r="C141" s="9" t="s">
        <v>84</v>
      </c>
      <c r="D141" s="1">
        <v>14</v>
      </c>
      <c r="E141" s="1">
        <v>14</v>
      </c>
      <c r="F141" s="1">
        <v>0</v>
      </c>
      <c r="G141">
        <v>15</v>
      </c>
      <c r="H141" t="s">
        <v>33</v>
      </c>
    </row>
    <row r="142" spans="1:8" x14ac:dyDescent="0.35">
      <c r="A142" s="6" t="s">
        <v>92</v>
      </c>
      <c r="B142" s="6" t="s">
        <v>6</v>
      </c>
      <c r="C142" s="9" t="s">
        <v>85</v>
      </c>
      <c r="D142" s="1">
        <v>14</v>
      </c>
      <c r="E142" s="1">
        <v>14</v>
      </c>
      <c r="F142" s="1">
        <v>0</v>
      </c>
      <c r="G142">
        <v>15</v>
      </c>
      <c r="H142" t="s">
        <v>33</v>
      </c>
    </row>
    <row r="143" spans="1:8" x14ac:dyDescent="0.35">
      <c r="A143" s="6" t="s">
        <v>92</v>
      </c>
      <c r="B143" s="6" t="s">
        <v>6</v>
      </c>
      <c r="C143" s="9" t="s">
        <v>7</v>
      </c>
      <c r="D143" s="1">
        <v>14</v>
      </c>
      <c r="E143" s="1">
        <v>0</v>
      </c>
      <c r="F143" s="1">
        <v>0</v>
      </c>
      <c r="G143">
        <v>15</v>
      </c>
      <c r="H143" t="s">
        <v>33</v>
      </c>
    </row>
    <row r="144" spans="1:8" x14ac:dyDescent="0.35">
      <c r="A144" s="2" t="s">
        <v>126</v>
      </c>
      <c r="B144" t="s">
        <v>109</v>
      </c>
      <c r="C144" t="s">
        <v>111</v>
      </c>
      <c r="D144" s="1">
        <v>10</v>
      </c>
      <c r="E144" s="1">
        <v>10</v>
      </c>
      <c r="F144" s="1">
        <v>0</v>
      </c>
      <c r="G144">
        <v>15</v>
      </c>
      <c r="H144" t="s">
        <v>33</v>
      </c>
    </row>
    <row r="145" spans="1:8" x14ac:dyDescent="0.35">
      <c r="A145" s="6" t="s">
        <v>36</v>
      </c>
      <c r="B145" s="6" t="s">
        <v>49</v>
      </c>
      <c r="C145" s="9" t="s">
        <v>50</v>
      </c>
      <c r="D145" s="1">
        <v>9</v>
      </c>
      <c r="E145" s="1">
        <v>0</v>
      </c>
      <c r="F145" s="1">
        <v>0</v>
      </c>
      <c r="G145">
        <v>15</v>
      </c>
      <c r="H145" t="s">
        <v>33</v>
      </c>
    </row>
    <row r="146" spans="1:8" x14ac:dyDescent="0.35">
      <c r="A146" s="6" t="s">
        <v>36</v>
      </c>
      <c r="B146" s="6" t="s">
        <v>18</v>
      </c>
      <c r="C146" s="9" t="s">
        <v>66</v>
      </c>
      <c r="D146" s="1">
        <v>9</v>
      </c>
      <c r="E146" s="1">
        <v>0</v>
      </c>
      <c r="F146" s="1">
        <v>0</v>
      </c>
      <c r="G146">
        <v>15</v>
      </c>
      <c r="H146" t="s">
        <v>33</v>
      </c>
    </row>
    <row r="147" spans="1:8" x14ac:dyDescent="0.35">
      <c r="A147" s="6" t="s">
        <v>36</v>
      </c>
      <c r="B147" s="6" t="s">
        <v>18</v>
      </c>
      <c r="C147" s="9" t="s">
        <v>67</v>
      </c>
      <c r="D147" s="1">
        <v>9</v>
      </c>
      <c r="E147" s="1">
        <v>0</v>
      </c>
      <c r="F147" s="1">
        <v>0</v>
      </c>
      <c r="G147">
        <v>15</v>
      </c>
      <c r="H147" t="s">
        <v>33</v>
      </c>
    </row>
    <row r="148" spans="1:8" ht="29" x14ac:dyDescent="0.35">
      <c r="A148" s="6" t="s">
        <v>36</v>
      </c>
      <c r="B148" s="6" t="s">
        <v>18</v>
      </c>
      <c r="C148" s="9" t="s">
        <v>68</v>
      </c>
      <c r="D148" s="1">
        <v>9</v>
      </c>
      <c r="E148" s="1">
        <v>0</v>
      </c>
      <c r="F148" s="1">
        <v>0</v>
      </c>
      <c r="G148">
        <v>15</v>
      </c>
      <c r="H148" t="s">
        <v>33</v>
      </c>
    </row>
    <row r="149" spans="1:8" ht="29" x14ac:dyDescent="0.35">
      <c r="A149" s="6" t="s">
        <v>36</v>
      </c>
      <c r="B149" s="6" t="s">
        <v>18</v>
      </c>
      <c r="C149" s="9" t="s">
        <v>69</v>
      </c>
      <c r="D149" s="1">
        <v>9</v>
      </c>
      <c r="E149" s="1">
        <v>0</v>
      </c>
      <c r="F149" s="1">
        <v>0</v>
      </c>
      <c r="G149">
        <v>15</v>
      </c>
      <c r="H149" t="s">
        <v>33</v>
      </c>
    </row>
    <row r="150" spans="1:8" ht="29" x14ac:dyDescent="0.35">
      <c r="A150" s="6" t="s">
        <v>36</v>
      </c>
      <c r="B150" s="6" t="s">
        <v>18</v>
      </c>
      <c r="C150" s="9" t="s">
        <v>17</v>
      </c>
      <c r="D150" s="1">
        <v>9</v>
      </c>
      <c r="E150" s="1">
        <v>0</v>
      </c>
      <c r="F150" s="1">
        <v>0</v>
      </c>
      <c r="G150">
        <v>15</v>
      </c>
      <c r="H150" t="s">
        <v>33</v>
      </c>
    </row>
    <row r="151" spans="1:8" ht="29" x14ac:dyDescent="0.35">
      <c r="A151" s="6" t="s">
        <v>27</v>
      </c>
      <c r="B151" s="6" t="s">
        <v>101</v>
      </c>
      <c r="C151" s="9" t="s">
        <v>98</v>
      </c>
      <c r="D151" s="1">
        <v>18</v>
      </c>
      <c r="E151" s="1">
        <v>0</v>
      </c>
      <c r="F151" s="1">
        <v>0</v>
      </c>
      <c r="G151">
        <v>15</v>
      </c>
      <c r="H151" t="s">
        <v>33</v>
      </c>
    </row>
    <row r="152" spans="1:8" x14ac:dyDescent="0.35">
      <c r="A152" s="6" t="s">
        <v>27</v>
      </c>
      <c r="B152" s="6" t="s">
        <v>101</v>
      </c>
      <c r="C152" s="9" t="s">
        <v>53</v>
      </c>
      <c r="D152" s="1">
        <v>18</v>
      </c>
      <c r="E152" s="1">
        <v>0</v>
      </c>
      <c r="F152" s="1">
        <v>0</v>
      </c>
      <c r="G152">
        <v>15</v>
      </c>
      <c r="H152" t="s">
        <v>33</v>
      </c>
    </row>
    <row r="153" spans="1:8" x14ac:dyDescent="0.35">
      <c r="A153" s="6" t="s">
        <v>27</v>
      </c>
      <c r="B153" s="6" t="s">
        <v>101</v>
      </c>
      <c r="C153" s="9" t="s">
        <v>54</v>
      </c>
      <c r="D153" s="1">
        <v>18</v>
      </c>
      <c r="E153" s="1">
        <v>0</v>
      </c>
      <c r="F153" s="1">
        <v>0</v>
      </c>
      <c r="G153">
        <v>15</v>
      </c>
      <c r="H153" t="s">
        <v>33</v>
      </c>
    </row>
    <row r="154" spans="1:8" x14ac:dyDescent="0.35">
      <c r="A154" s="6" t="s">
        <v>27</v>
      </c>
      <c r="B154" s="6" t="s">
        <v>101</v>
      </c>
      <c r="C154" s="9" t="s">
        <v>31</v>
      </c>
      <c r="D154" s="1">
        <v>18</v>
      </c>
      <c r="E154" s="1">
        <v>0</v>
      </c>
      <c r="F154" s="1">
        <v>0</v>
      </c>
      <c r="G154">
        <v>15</v>
      </c>
      <c r="H154" t="s">
        <v>33</v>
      </c>
    </row>
    <row r="155" spans="1:8" ht="29" x14ac:dyDescent="0.35">
      <c r="A155" s="6" t="s">
        <v>27</v>
      </c>
      <c r="B155" s="6" t="s">
        <v>101</v>
      </c>
      <c r="C155" s="9" t="s">
        <v>64</v>
      </c>
      <c r="D155" s="1">
        <v>18</v>
      </c>
      <c r="E155" s="1">
        <v>0</v>
      </c>
      <c r="F155" s="1">
        <v>0</v>
      </c>
      <c r="G155">
        <v>15</v>
      </c>
      <c r="H155" t="s">
        <v>33</v>
      </c>
    </row>
    <row r="156" spans="1:8" x14ac:dyDescent="0.35">
      <c r="A156" s="6" t="s">
        <v>27</v>
      </c>
      <c r="B156" s="6" t="s">
        <v>1</v>
      </c>
      <c r="C156" s="9" t="s">
        <v>77</v>
      </c>
      <c r="D156" s="1">
        <v>18</v>
      </c>
      <c r="E156" s="1">
        <v>18</v>
      </c>
      <c r="F156" s="1">
        <v>0</v>
      </c>
      <c r="G156">
        <v>15</v>
      </c>
      <c r="H156" t="s">
        <v>33</v>
      </c>
    </row>
    <row r="157" spans="1:8" ht="29" x14ac:dyDescent="0.35">
      <c r="A157" s="6" t="s">
        <v>27</v>
      </c>
      <c r="B157" s="6" t="s">
        <v>1</v>
      </c>
      <c r="C157" s="9" t="s">
        <v>80</v>
      </c>
      <c r="D157" s="1">
        <v>18</v>
      </c>
      <c r="E157" s="1">
        <v>18</v>
      </c>
      <c r="F157" s="1">
        <v>0</v>
      </c>
      <c r="G157">
        <v>15</v>
      </c>
      <c r="H157" t="s">
        <v>33</v>
      </c>
    </row>
    <row r="158" spans="1:8" x14ac:dyDescent="0.35">
      <c r="A158" s="6" t="s">
        <v>27</v>
      </c>
      <c r="B158" s="6" t="s">
        <v>1</v>
      </c>
      <c r="C158" s="9" t="s">
        <v>79</v>
      </c>
      <c r="D158" s="1">
        <v>18</v>
      </c>
      <c r="E158" s="1">
        <v>18</v>
      </c>
      <c r="F158" s="1">
        <v>0</v>
      </c>
      <c r="G158">
        <v>15</v>
      </c>
      <c r="H158" t="s">
        <v>33</v>
      </c>
    </row>
    <row r="159" spans="1:8" x14ac:dyDescent="0.35">
      <c r="A159" s="6" t="s">
        <v>27</v>
      </c>
      <c r="B159" s="6" t="s">
        <v>1</v>
      </c>
      <c r="C159" s="9" t="s">
        <v>79</v>
      </c>
      <c r="D159" s="1">
        <v>18</v>
      </c>
      <c r="E159" s="1">
        <v>18</v>
      </c>
      <c r="F159" s="1">
        <v>0</v>
      </c>
      <c r="G159">
        <v>15</v>
      </c>
      <c r="H159" t="s">
        <v>33</v>
      </c>
    </row>
    <row r="160" spans="1:8" x14ac:dyDescent="0.35">
      <c r="A160" s="6" t="s">
        <v>27</v>
      </c>
      <c r="B160" s="6" t="s">
        <v>49</v>
      </c>
      <c r="C160" s="9" t="s">
        <v>50</v>
      </c>
      <c r="D160" s="1">
        <v>18</v>
      </c>
      <c r="E160" s="1">
        <v>0</v>
      </c>
      <c r="F160" s="1">
        <v>0</v>
      </c>
      <c r="G160">
        <v>15</v>
      </c>
      <c r="H160" t="s">
        <v>33</v>
      </c>
    </row>
    <row r="161" spans="1:8" x14ac:dyDescent="0.35">
      <c r="A161" s="6" t="s">
        <v>27</v>
      </c>
      <c r="B161" s="6" t="s">
        <v>16</v>
      </c>
      <c r="C161" s="9" t="s">
        <v>60</v>
      </c>
      <c r="D161" s="1">
        <v>18</v>
      </c>
      <c r="E161" s="1">
        <v>18</v>
      </c>
      <c r="F161" s="1">
        <v>0</v>
      </c>
      <c r="G161">
        <v>15</v>
      </c>
      <c r="H161" t="s">
        <v>33</v>
      </c>
    </row>
    <row r="162" spans="1:8" ht="29" x14ac:dyDescent="0.35">
      <c r="A162" s="6" t="s">
        <v>27</v>
      </c>
      <c r="B162" s="6" t="s">
        <v>21</v>
      </c>
      <c r="C162" s="9" t="s">
        <v>73</v>
      </c>
      <c r="D162" s="1">
        <v>18</v>
      </c>
      <c r="E162" s="1">
        <v>18</v>
      </c>
      <c r="F162" s="1">
        <v>0</v>
      </c>
      <c r="G162">
        <v>15</v>
      </c>
      <c r="H162" t="s">
        <v>33</v>
      </c>
    </row>
    <row r="163" spans="1:8" ht="29" x14ac:dyDescent="0.35">
      <c r="A163" s="6" t="s">
        <v>27</v>
      </c>
      <c r="B163" s="6" t="s">
        <v>21</v>
      </c>
      <c r="C163" s="9" t="s">
        <v>137</v>
      </c>
      <c r="D163" s="1">
        <v>18</v>
      </c>
      <c r="E163" s="1">
        <v>18</v>
      </c>
      <c r="F163" s="1">
        <v>0</v>
      </c>
      <c r="G163">
        <v>15</v>
      </c>
      <c r="H163" t="s">
        <v>33</v>
      </c>
    </row>
    <row r="164" spans="1:8" ht="35" customHeight="1" x14ac:dyDescent="0.35">
      <c r="A164" s="6" t="s">
        <v>27</v>
      </c>
      <c r="B164" s="6" t="s">
        <v>21</v>
      </c>
      <c r="C164" s="9" t="s">
        <v>22</v>
      </c>
      <c r="D164" s="1">
        <v>18</v>
      </c>
      <c r="E164" s="1">
        <v>18</v>
      </c>
      <c r="F164" s="1">
        <v>0</v>
      </c>
      <c r="G164">
        <v>15</v>
      </c>
      <c r="H164" t="s">
        <v>33</v>
      </c>
    </row>
    <row r="165" spans="1:8" ht="29" x14ac:dyDescent="0.35">
      <c r="A165" s="6" t="s">
        <v>27</v>
      </c>
      <c r="B165" s="6" t="s">
        <v>21</v>
      </c>
      <c r="C165" s="9" t="s">
        <v>22</v>
      </c>
      <c r="D165" s="1">
        <v>18</v>
      </c>
      <c r="E165" s="1">
        <v>18</v>
      </c>
      <c r="F165" s="1">
        <v>0</v>
      </c>
      <c r="G165">
        <v>15</v>
      </c>
      <c r="H165" t="s">
        <v>33</v>
      </c>
    </row>
  </sheetData>
  <autoFilter ref="A1:I165" xr:uid="{9830A69A-9517-40FD-B934-685223136721}"/>
  <pageMargins left="0.25" right="0.25" top="0.75" bottom="0.75" header="0.3" footer="0.3"/>
  <pageSetup paperSize="5" scale="38" fitToHeight="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NSF Services</vt:lpstr>
      <vt:lpstr>Service Coordination Services</vt:lpstr>
      <vt:lpstr>Evaluation</vt:lpstr>
      <vt:lpstr>Vendor Services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Cannon, Shay (Rehab)</dc:creator>
  <cp:lastModifiedBy>Strother, Hannah (Rehab)</cp:lastModifiedBy>
  <cp:lastPrinted>2025-02-11T18:58:37Z</cp:lastPrinted>
  <dcterms:created xsi:type="dcterms:W3CDTF">2024-09-22T19:26:46Z</dcterms:created>
  <dcterms:modified xsi:type="dcterms:W3CDTF">2025-03-17T20:36:31Z</dcterms:modified>
</cp:coreProperties>
</file>